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Override PartName="/xl/commentsmeta0" ContentType="application/binary"/>
  <Override PartName="/xl/commentsmeta1"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https://chantierecosoci.sharepoint.com/sites/Developpement/Shared Documents/Réappropriation collective du territoire/"/>
    </mc:Choice>
  </mc:AlternateContent>
  <xr:revisionPtr revIDLastSave="0" documentId="8_{A582EF9D-385D-4F20-8B54-C3DC064AC445}" xr6:coauthVersionLast="47" xr6:coauthVersionMax="47" xr10:uidLastSave="{00000000-0000-0000-0000-000000000000}"/>
  <workbookProtection workbookAlgorithmName="SHA-512" workbookHashValue="At3a6/6qNkxRWqf8HDjnMgnzSFOW1N22bnbQjXuDs6Q7OHXWmQt5tLYffYPaqU/qoGeupsZpUoVnnJhMfqWloQ==" workbookSaltValue="tMj+kkrUpVbimcdOU35B6g==" workbookSpinCount="100000" lockStructure="1"/>
  <bookViews>
    <workbookView xWindow="-23148" yWindow="-108" windowWidth="23256" windowHeight="12576" activeTab="1" xr2:uid="{00000000-000D-0000-FFFF-FFFF00000000}"/>
  </bookViews>
  <sheets>
    <sheet name="Instructions" sheetId="1" r:id="rId1"/>
    <sheet name="Questions et hypothèses" sheetId="2" r:id="rId2"/>
    <sheet name="Analyse financière préliminaire" sheetId="3" r:id="rId3"/>
    <sheet name="Calculs Prêts" sheetId="4" r:id="rId4"/>
  </sheets>
  <definedNames>
    <definedName name="_xlnm.Print_Area" localSheetId="2">'Analyse financière préliminaire'!$B$1:$E$40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uri="GoogleSheetsCustomDataVersion1">
      <go:sheetsCustomData xmlns:go="http://customooxmlschemas.google.com/" r:id="rId8" roundtripDataSignature="AMtx7mjsuLhZgINgn9nWFpzMA4ig8xzyZA=="/>
    </ext>
  </extLst>
</workbook>
</file>

<file path=xl/calcChain.xml><?xml version="1.0" encoding="utf-8"?>
<calcChain xmlns="http://schemas.openxmlformats.org/spreadsheetml/2006/main">
  <c r="B15" i="4" l="1"/>
  <c r="B14" i="4"/>
  <c r="B7" i="4"/>
  <c r="B6" i="4"/>
  <c r="B37" i="3"/>
  <c r="B36" i="3"/>
  <c r="B35" i="3"/>
  <c r="B34" i="3"/>
  <c r="B33" i="3"/>
  <c r="C16" i="3"/>
  <c r="C17" i="3" s="1"/>
  <c r="C15" i="3"/>
  <c r="C14" i="3"/>
  <c r="C13" i="3"/>
  <c r="B8" i="3"/>
  <c r="D7" i="3"/>
  <c r="E2" i="3"/>
  <c r="D8" i="3" s="1"/>
  <c r="D9" i="3" s="1"/>
  <c r="H57" i="2"/>
  <c r="F53" i="2"/>
  <c r="C26" i="3" s="1"/>
  <c r="F50" i="2"/>
  <c r="F47" i="2"/>
  <c r="F38" i="2"/>
  <c r="E3" i="3" s="1"/>
  <c r="F19" i="2"/>
  <c r="F20" i="2" s="1"/>
  <c r="I7" i="2"/>
  <c r="I6" i="2"/>
  <c r="G20" i="2" l="1"/>
  <c r="E20" i="2"/>
  <c r="C29" i="3"/>
  <c r="D10" i="3"/>
  <c r="D17" i="3" s="1"/>
  <c r="B13" i="4" s="1"/>
  <c r="B16" i="4" s="1"/>
  <c r="D15" i="3"/>
  <c r="D13" i="3"/>
  <c r="D26" i="3"/>
  <c r="D34" i="3" s="1"/>
  <c r="C25" i="3"/>
  <c r="C34" i="3"/>
  <c r="C37" i="3"/>
  <c r="C18" i="3"/>
  <c r="D29" i="3"/>
  <c r="D37" i="3" s="1"/>
  <c r="D16" i="3"/>
  <c r="B5" i="4" s="1"/>
  <c r="B9" i="4" s="1"/>
  <c r="C9" i="3" l="1"/>
  <c r="C8" i="3"/>
  <c r="B10" i="4"/>
  <c r="C28" i="3"/>
  <c r="C33" i="3"/>
  <c r="D25" i="3"/>
  <c r="C27" i="3"/>
  <c r="C7" i="3"/>
  <c r="D14" i="3"/>
  <c r="D18" i="3" s="1"/>
  <c r="C10" i="3" l="1"/>
  <c r="D27" i="3"/>
  <c r="D35" i="3" s="1"/>
  <c r="C35" i="3"/>
  <c r="D33" i="3"/>
  <c r="C30" i="3"/>
  <c r="D28" i="3"/>
  <c r="D36" i="3" s="1"/>
  <c r="C36" i="3"/>
  <c r="C38" i="3" l="1"/>
  <c r="D38" i="3"/>
  <c r="D30"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G37" authorId="0" shapeId="0" xr:uid="{00000000-0006-0000-0000-000001000000}">
      <text>
        <r>
          <rPr>
            <sz val="11"/>
            <color theme="1"/>
            <rFont val="Calibri"/>
            <scheme val="minor"/>
          </rPr>
          <t>Mot de passe : "loco"
Le classeur est protégé afin d'éviter les changements involontaires qui causent des erreurs
Pour modifier une cellule (autre que celles en jaune), un mot de passe est nécessaire</t>
        </r>
      </text>
    </comment>
  </commentList>
  <extLst>
    <ext xmlns:r="http://schemas.openxmlformats.org/officeDocument/2006/relationships" uri="GoogleSheetsCustomDataVersion1">
      <go:sheetsCustomData xmlns:go="http://customooxmlschemas.google.com/" r:id="rId1" roundtripDataSignature="AMtx7mjqUrtNta53ZkBBlgF+F9roVKNpGQ=="/>
    </ext>
  </extL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Charles Gagnon</author>
  </authors>
  <commentList>
    <comment ref="F32" authorId="0" shapeId="0" xr:uid="{00000000-0006-0000-0100-000001000000}">
      <text>
        <r>
          <rPr>
            <b/>
            <sz val="9"/>
            <color indexed="81"/>
            <rFont val="Tahoma"/>
            <family val="2"/>
          </rPr>
          <t>Charles Gagnon:</t>
        </r>
        <r>
          <rPr>
            <sz val="9"/>
            <color indexed="81"/>
            <rFont val="Tahoma"/>
            <family val="2"/>
          </rPr>
          <t xml:space="preserve">
Le classeur est protégé afin d'éviter les changements involontaires qui causent des erreurs
Pour modifier une cellule (autre que celles en jaune), un mot de passe est nécessaire
Ce mot de passe est "loco"</t>
        </r>
      </text>
    </comment>
  </commentList>
  <extLst>
    <ext xmlns:r="http://schemas.openxmlformats.org/officeDocument/2006/relationships" uri="GoogleSheetsCustomDataVersion1">
      <go:sheetsCustomData xmlns:go="http://customooxmlschemas.google.com/" r:id="rId1" roundtripDataSignature="AMtx7miorZE1PB/zNI3GSQ+Y0BGHKQoPAg=="/>
    </ext>
  </extLst>
</comments>
</file>

<file path=xl/sharedStrings.xml><?xml version="1.0" encoding="utf-8"?>
<sst xmlns="http://schemas.openxmlformats.org/spreadsheetml/2006/main" count="159" uniqueCount="130">
  <si>
    <t>Instructions</t>
  </si>
  <si>
    <t>https://loco-mtl.net/ressources/acquisition-immobiliere-communautaire/chiffrier-pour-analyse-financiere-preliminaire/</t>
  </si>
  <si>
    <t>Contexte</t>
  </si>
  <si>
    <t>Dans le cadre du projet Loco Montréal de la Coalition Montréalaise des tables de quartier (CMTQ), le présent chiffrier vous permettra d'estimer rapidement et grossièrement les coûts de</t>
  </si>
  <si>
    <r>
      <rPr>
        <sz val="11"/>
        <color theme="1"/>
        <rFont val="Calibri"/>
      </rPr>
      <t xml:space="preserve">Il complète le </t>
    </r>
    <r>
      <rPr>
        <i/>
        <sz val="11"/>
        <color theme="1"/>
        <rFont val="Calibri"/>
      </rPr>
      <t>Guide pratique à l’intention d’organismes communautaires qui portent des initiatives immobilières</t>
    </r>
    <r>
      <rPr>
        <sz val="11"/>
        <color theme="1"/>
        <rFont val="Calibri"/>
      </rPr>
      <t xml:space="preserve"> et est donc prévu pour une utilisation complémentaire</t>
    </r>
  </si>
  <si>
    <r>
      <rPr>
        <sz val="11"/>
        <color theme="1"/>
        <rFont val="Calibri"/>
      </rPr>
      <t xml:space="preserve">Il sera tout particulièrement utile lors de l'étape </t>
    </r>
    <r>
      <rPr>
        <i/>
        <sz val="11"/>
        <color theme="1"/>
        <rFont val="Calibri"/>
      </rPr>
      <t>A2 - Comment évaluer sommairement si vous avez les moyens d’acquérir un site ?</t>
    </r>
    <r>
      <rPr>
        <sz val="11"/>
        <color theme="1"/>
        <rFont val="Calibri"/>
      </rPr>
      <t xml:space="preserve"> , avec la fiche du même nom.</t>
    </r>
  </si>
  <si>
    <r>
      <rPr>
        <sz val="11"/>
        <color theme="1"/>
        <rFont val="Calibri"/>
      </rPr>
      <t xml:space="preserve">Cet outil, comme le </t>
    </r>
    <r>
      <rPr>
        <i/>
        <sz val="11"/>
        <color theme="1"/>
        <rFont val="Calibri"/>
      </rPr>
      <t>Guide</t>
    </r>
    <r>
      <rPr>
        <sz val="11"/>
        <color theme="1"/>
        <rFont val="Calibri"/>
      </rPr>
      <t xml:space="preserve"> susmentionné, s'adresse plus spécifiquement aux organismes communautaires qui sont en réflexion pour des locaux communautaires adéquats.</t>
    </r>
  </si>
  <si>
    <t xml:space="preserve">Ce chiffrier a été réalisé par Kevin McMahon et Charles Gagnon, avec la collaboration de Ron Rayside de la firme Rayside Labossière. </t>
  </si>
  <si>
    <t xml:space="preserve">L'outil présente 4 Onglets : </t>
  </si>
  <si>
    <t>Où vous trouverez le contexte et les explications sur l'utilisations de l'outil</t>
  </si>
  <si>
    <t>Questions et hypothèses</t>
  </si>
  <si>
    <t>Où vous pourrez répondre aux questions qui permettront à l'outil d'effectuer les calculs permettant l'estimation des coûts</t>
  </si>
  <si>
    <t>Analyse financière préliminaire</t>
  </si>
  <si>
    <t>Où vous seront présentés les éléments de réponse et d'analyse préliminaire : Le montage financier et les coûts d'exploitation</t>
  </si>
  <si>
    <t>Calculs prêts</t>
  </si>
  <si>
    <t>Où les calculs transitoires entre les réponses aux questions et l'analyse financière sont montrés</t>
  </si>
  <si>
    <t>Vous devez répondre aux questions en remplissant les cellules en jaune</t>
  </si>
  <si>
    <t>comme celle-ci</t>
  </si>
  <si>
    <t>avec les meilleures informations dont vous disposez, même si elles sont une estimation</t>
  </si>
  <si>
    <t>Les différents onglets de l'outils sont protégés afin d'éviter les changements involontaires qui causent des erreurs.</t>
  </si>
  <si>
    <t>Pour modifier une cellule (autre que celles en jaune), un mot de passe est nécessaire.</t>
  </si>
  <si>
    <t>Mot de passe</t>
  </si>
  <si>
    <t>Mise en garde</t>
  </si>
  <si>
    <t>Cet outil ne doit pas servir à prendre une décision finale, mais plutôt à accompagner votre planification et à guider votre stratégie de développement.</t>
  </si>
  <si>
    <t>Il est basé sur des approximations et des règles de pouce et, par conséquent, n'est utile que lors des phases préliminaires. Il ne peut remplacer un exercice</t>
  </si>
  <si>
    <t>complet d'évaluation des coûts par des professionnels, intégrées dans des prévisions financières qui tiennent compte de tous les types de dépenses.</t>
  </si>
  <si>
    <t>Veuillez répondre aux questions suivantes afin de permettre à l'outil de faire les calculs nécessaires</t>
  </si>
  <si>
    <t>Questions</t>
  </si>
  <si>
    <t>Remplissez les cases en jaunes au meilleur de votre connaissance</t>
  </si>
  <si>
    <t>1) Est-ce que le projet est une rénovation ou un construction neuve?</t>
  </si>
  <si>
    <t>Construction neuve</t>
  </si>
  <si>
    <t>Déroulez</t>
  </si>
  <si>
    <t>Rénovation</t>
  </si>
  <si>
    <t>Choisir le bon choix dans la liste déroulante</t>
  </si>
  <si>
    <t>2) Quelle est la superficie totale de votre immeuble?</t>
  </si>
  <si>
    <r>
      <rPr>
        <i/>
        <sz val="11"/>
        <color theme="1"/>
        <rFont val="Calibri"/>
      </rPr>
      <t>en pi</t>
    </r>
    <r>
      <rPr>
        <i/>
        <vertAlign val="superscript"/>
        <sz val="11"/>
        <color theme="1"/>
        <rFont val="Calibri"/>
      </rPr>
      <t>2</t>
    </r>
  </si>
  <si>
    <t>Espace que vous allez effectivement occuper. La meilleure approximation que vous avez et incluant les espaces communs et de service</t>
  </si>
  <si>
    <t>3) Quelles sont les cibles (en %) des sources de financement de votre montage financier?</t>
  </si>
  <si>
    <t>Compte tenu des hypothèses que vous avez, lorsque vous en avez. Sinon, indiquez vos espoirs</t>
  </si>
  <si>
    <t>Subventions</t>
  </si>
  <si>
    <t>en %</t>
  </si>
  <si>
    <t>Dons, Philantropie</t>
  </si>
  <si>
    <t>Équité, investissement propre</t>
  </si>
  <si>
    <t xml:space="preserve">Prêts </t>
  </si>
  <si>
    <t>TOTAL</t>
  </si>
  <si>
    <t>4) Prévoyez vous des salaires à payer pour l'exploitation de votre immeuble?</t>
  </si>
  <si>
    <t>Pour la gestion et l'entretien de l'immeuble. Excluant les activités et l'animation des occupants</t>
  </si>
  <si>
    <t>En équivalent temps complet (ETC) : nombe de personne à temps plein sur une base annuelle</t>
  </si>
  <si>
    <t>Nombre d'employés</t>
  </si>
  <si>
    <t>en ETC</t>
  </si>
  <si>
    <t>5) Quel est le coût d'acquisition de l'immeuble?</t>
  </si>
  <si>
    <t>Combien prévoyez vous payer pour l'acquisition</t>
  </si>
  <si>
    <t>Hypothèses</t>
  </si>
  <si>
    <t>Liste des hypothèses, raccourcis, règles de pouce et approximation sur lesquels l'outil se base</t>
  </si>
  <si>
    <t>Ne pas changer les montants, sauf si vous savez ce que vous faites</t>
  </si>
  <si>
    <t>Coûts de constuction neuve</t>
  </si>
  <si>
    <r>
      <rPr>
        <sz val="11"/>
        <color theme="1"/>
        <rFont val="Calibri"/>
      </rPr>
      <t>/pi</t>
    </r>
    <r>
      <rPr>
        <vertAlign val="superscript"/>
        <sz val="11"/>
        <color theme="1"/>
        <rFont val="Calibri"/>
      </rPr>
      <t>2</t>
    </r>
  </si>
  <si>
    <t>Coûts de rénovation</t>
  </si>
  <si>
    <r>
      <rPr>
        <sz val="11"/>
        <color theme="1"/>
        <rFont val="Calibri"/>
      </rPr>
      <t>/pi</t>
    </r>
    <r>
      <rPr>
        <vertAlign val="superscript"/>
        <sz val="11"/>
        <color theme="1"/>
        <rFont val="Calibri"/>
      </rPr>
      <t>2</t>
    </r>
  </si>
  <si>
    <t>Coûts indirects (études, professionnels, etc)</t>
  </si>
  <si>
    <t>/Coûts directs</t>
  </si>
  <si>
    <t>Contigence (0% si incluse)</t>
  </si>
  <si>
    <t>Proportion d'espaces communs</t>
  </si>
  <si>
    <t>/ Espace total</t>
  </si>
  <si>
    <t>Exemption de taxes foncières (% de l'immeuble exempté)</t>
  </si>
  <si>
    <t>Taxes foncières (si exemptés)</t>
  </si>
  <si>
    <t>/ Valeur immeuble (Coûts)</t>
  </si>
  <si>
    <t>Taxes foncières (si non exemptés)</t>
  </si>
  <si>
    <t>Réserve de remplacement (pour travaux majeurs futurs)</t>
  </si>
  <si>
    <r>
      <rPr>
        <sz val="11"/>
        <color theme="1"/>
        <rFont val="Calibri"/>
      </rPr>
      <t>/pi</t>
    </r>
    <r>
      <rPr>
        <vertAlign val="superscript"/>
        <sz val="11"/>
        <color theme="1"/>
        <rFont val="Calibri"/>
      </rPr>
      <t>2</t>
    </r>
  </si>
  <si>
    <t>Hypothécaires conventionnels</t>
  </si>
  <si>
    <t>/Total de prêts</t>
  </si>
  <si>
    <t>Taux intérêts</t>
  </si>
  <si>
    <t>/ année</t>
  </si>
  <si>
    <t>Terme</t>
  </si>
  <si>
    <t>ans</t>
  </si>
  <si>
    <t>Capital patient</t>
  </si>
  <si>
    <t>Moratoire capital</t>
  </si>
  <si>
    <t>Capital patient (6% intérêt, moratoire de capital sur 15 ans)</t>
  </si>
  <si>
    <t>Coûts d'exploitation de l'immeuble</t>
  </si>
  <si>
    <t>Minimum</t>
  </si>
  <si>
    <t>Maximum</t>
  </si>
  <si>
    <t>Coût annuel des employés affectés à l'immeuble (avantages sociaux + administration inclus)</t>
  </si>
  <si>
    <t>/ personne /année</t>
  </si>
  <si>
    <t>Économie sur les coûts d'exploitation (prévus plus haut) par les RH</t>
  </si>
  <si>
    <t>/ Salaire</t>
  </si>
  <si>
    <t>Éléments d'analyse</t>
  </si>
  <si>
    <t xml:space="preserve">Chaque tranche d'endettement de </t>
  </si>
  <si>
    <t>représente une hausse des coûts (déboursés) de</t>
  </si>
  <si>
    <t>par année</t>
  </si>
  <si>
    <t xml:space="preserve">Parmi les stratégies pour réduire l'endettement, il y a l'augmentation de la part de subventions ou d'équité, ou la diminution des coûts du projet. </t>
  </si>
  <si>
    <t>ANALYSE FINANCIÈRE PRÉLIMINAIRE</t>
  </si>
  <si>
    <t>Superficie totale (pi2)</t>
  </si>
  <si>
    <t>Superficie locative (pi2)</t>
  </si>
  <si>
    <t>Montage financier</t>
  </si>
  <si>
    <t>Budget de réalisation (Coûts)</t>
  </si>
  <si>
    <t>Coût d'acquisition</t>
  </si>
  <si>
    <t>Coûts indirects</t>
  </si>
  <si>
    <t>Total des coûts</t>
  </si>
  <si>
    <t>Structure du montage financier (Sources de financement)</t>
  </si>
  <si>
    <t>Dons</t>
  </si>
  <si>
    <t>Équité</t>
  </si>
  <si>
    <t>Prêts (conventionnels)</t>
  </si>
  <si>
    <t>Prêts (capital patient)</t>
  </si>
  <si>
    <t>Sources de financement totales</t>
  </si>
  <si>
    <t>Dépenses (déboursés) d'exploitation</t>
  </si>
  <si>
    <t>Dépenses (déboursés) par année</t>
  </si>
  <si>
    <t>Coûts d'exploitation</t>
  </si>
  <si>
    <t>Salaires</t>
  </si>
  <si>
    <t>Taxes municipales</t>
  </si>
  <si>
    <t>Remboursements des prêts (capital et intérêts)</t>
  </si>
  <si>
    <t>Réserve de remplacement</t>
  </si>
  <si>
    <t>Partage par pied carré locatif (pour fixer le loyer présomptif)</t>
  </si>
  <si>
    <r>
      <rPr>
        <i/>
        <sz val="9"/>
        <color theme="1"/>
        <rFont val="Calibri"/>
      </rPr>
      <t>(Loyer moyen par pi</t>
    </r>
    <r>
      <rPr>
        <i/>
        <vertAlign val="superscript"/>
        <sz val="9"/>
        <color theme="1"/>
        <rFont val="Calibri"/>
      </rPr>
      <t>2</t>
    </r>
    <r>
      <rPr>
        <i/>
        <sz val="9"/>
        <color theme="1"/>
        <rFont val="Calibri"/>
      </rPr>
      <t xml:space="preserve"> devant être couvert par les usagers)</t>
    </r>
  </si>
  <si>
    <t>ZONE DE CALCULS DES PRÊTS</t>
  </si>
  <si>
    <t>Cette zone permet de transformer les réponses aux questions et les hypothèses en variables utilisables dans l'analyse financière</t>
  </si>
  <si>
    <t>Prêt hypothécaire</t>
  </si>
  <si>
    <t>Montant</t>
  </si>
  <si>
    <t>Taux intérêt</t>
  </si>
  <si>
    <t>mois</t>
  </si>
  <si>
    <t>Paiements / année</t>
  </si>
  <si>
    <t>Paiements mensuels</t>
  </si>
  <si>
    <t>Paiements annuels</t>
  </si>
  <si>
    <t>Durée du moratoire de capital</t>
  </si>
  <si>
    <t xml:space="preserve">À partir de quelques éléments et variables, l'outil se basera sur des approximations, des raccourcis et des "règles de pouce" (appelées hypothèses, voir plus bas) pour permettre une </t>
  </si>
  <si>
    <t>estimation préliminaire du Montage financier, des Coûts de réalisation et des Coûts (déboursés) d'exploitation de l'immeuble.</t>
  </si>
  <si>
    <t>construction et les frais d'exploitation d'un immeuble afin de permettre d'en estimer, tout aussi rapidement et grossièrement, le loyer qui devra être payé par les occupants, ou à</t>
  </si>
  <si>
    <t>tout le moins les coûts qui devront être partagés entre ceux-ci.</t>
  </si>
  <si>
    <t>Outil d'analyse financière préliminaire</t>
  </si>
  <si>
    <t>loco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</si>
</sst>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0\ &quot;$&quot;_);[Red]\(#,##0\ &quot;$&quot;\)"/>
    <numFmt numFmtId="8" formatCode="#,##0.00\ &quot;$&quot;_);[Red]\(#,##0.00\ &quot;$&quot;\)"/>
    <numFmt numFmtId="44" formatCode="_ * #,##0.00_)\ &quot;$&quot;_ ;_ * \(#,##0.00\)\ &quot;$&quot;_ ;_ * &quot;-&quot;??_)\ &quot;$&quot;_ ;_ @_ "/>
    <numFmt numFmtId="164" formatCode="_ * #,##0_)\ [$$-C0C]_ ;_ * \(#,##0\)\ [$$-C0C]_ ;_ * &quot;-&quot;??_)\ [$$-C0C]_ ;_ @_ "/>
    <numFmt numFmtId="165" formatCode="0.0%"/>
    <numFmt numFmtId="166" formatCode="_ * #,##0_)\ &quot;$&quot;_ ;_ * \(#,##0\)\ &quot;$&quot;_ ;_ * &quot;-&quot;??_)\ &quot;$&quot;_ ;_ @_ "/>
    <numFmt numFmtId="167" formatCode="_ * #,##0.00_)\ [$$-C0C]_ ;_ * \(#,##0.00\)\ [$$-C0C]_ ;_ * &quot;-&quot;??_)\ [$$-C0C]_ ;_ @_ "/>
  </numFmts>
  <fonts count="24" x14ac:knownFonts="1">
    <font>
      <sz val="11"/>
      <color theme="1"/>
      <name val="Calibri"/>
      <scheme val="minor"/>
    </font>
    <font>
      <sz val="11"/>
      <color theme="1"/>
      <name val="Calibri"/>
    </font>
    <font>
      <b/>
      <sz val="16"/>
      <color theme="1"/>
      <name val="Calibri"/>
    </font>
    <font>
      <b/>
      <sz val="16"/>
      <color rgb="FF2E75B5"/>
      <name val="Calibri"/>
    </font>
    <font>
      <u/>
      <sz val="11"/>
      <color theme="10"/>
      <name val="Calibri"/>
    </font>
    <font>
      <sz val="11"/>
      <color theme="1"/>
      <name val="Calibri"/>
      <scheme val="minor"/>
    </font>
    <font>
      <i/>
      <sz val="11"/>
      <color rgb="FFFFC000"/>
      <name val="Calibri"/>
    </font>
    <font>
      <sz val="9"/>
      <color theme="1"/>
      <name val="Calibri"/>
    </font>
    <font>
      <i/>
      <sz val="11"/>
      <color theme="1"/>
      <name val="Calibri"/>
    </font>
    <font>
      <b/>
      <sz val="11"/>
      <color theme="1"/>
      <name val="Calibri"/>
    </font>
    <font>
      <sz val="10"/>
      <color theme="1"/>
      <name val="Calibri"/>
    </font>
    <font>
      <sz val="11"/>
      <color rgb="FFF2F2F2"/>
      <name val="Calibri"/>
    </font>
    <font>
      <b/>
      <sz val="14"/>
      <color theme="0"/>
      <name val="Calibri"/>
    </font>
    <font>
      <b/>
      <sz val="14"/>
      <color theme="1"/>
      <name val="Calibri"/>
    </font>
    <font>
      <b/>
      <sz val="11"/>
      <color theme="0"/>
      <name val="Calibri"/>
    </font>
    <font>
      <i/>
      <sz val="9"/>
      <color theme="1"/>
      <name val="Calibri"/>
    </font>
    <font>
      <b/>
      <u/>
      <sz val="11"/>
      <color theme="1"/>
      <name val="Calibri"/>
    </font>
    <font>
      <i/>
      <vertAlign val="superscript"/>
      <sz val="11"/>
      <color theme="1"/>
      <name val="Calibri"/>
    </font>
    <font>
      <vertAlign val="superscript"/>
      <sz val="11"/>
      <color theme="1"/>
      <name val="Calibri"/>
    </font>
    <font>
      <i/>
      <vertAlign val="superscript"/>
      <sz val="9"/>
      <color theme="1"/>
      <name val="Calibri"/>
    </font>
    <font>
      <sz val="9"/>
      <color indexed="81"/>
      <name val="Tahoma"/>
      <family val="2"/>
    </font>
    <font>
      <b/>
      <sz val="9"/>
      <color indexed="81"/>
      <name val="Tahoma"/>
      <family val="2"/>
    </font>
    <font>
      <sz val="9"/>
      <color theme="0" tint="-0.499984740745262"/>
      <name val="Calibri"/>
      <family val="2"/>
    </font>
    <font>
      <i/>
      <sz val="11"/>
      <color rgb="FFFF0000"/>
      <name val="Calibri"/>
      <family val="2"/>
      <scheme val="minor"/>
    </font>
  </fonts>
  <fills count="8">
    <fill>
      <patternFill patternType="none"/>
    </fill>
    <fill>
      <patternFill patternType="gray125"/>
    </fill>
    <fill>
      <patternFill patternType="solid">
        <fgColor rgb="FFFFFF99"/>
        <bgColor rgb="FFFFFF99"/>
      </patternFill>
    </fill>
    <fill>
      <patternFill patternType="solid">
        <fgColor rgb="FFFFE598"/>
        <bgColor rgb="FFFFE598"/>
      </patternFill>
    </fill>
    <fill>
      <patternFill patternType="solid">
        <fgColor rgb="FFD8D8D8"/>
        <bgColor rgb="FFD8D8D8"/>
      </patternFill>
    </fill>
    <fill>
      <patternFill patternType="solid">
        <fgColor rgb="FF0C0C0C"/>
        <bgColor rgb="FF0C0C0C"/>
      </patternFill>
    </fill>
    <fill>
      <patternFill patternType="solid">
        <fgColor rgb="FF3F3F3F"/>
        <bgColor rgb="FF3F3F3F"/>
      </patternFill>
    </fill>
    <fill>
      <patternFill patternType="solid">
        <fgColor theme="0"/>
        <bgColor theme="0"/>
      </patternFill>
    </fill>
  </fills>
  <borders count="33">
    <border>
      <left/>
      <right/>
      <top/>
      <bottom/>
      <diagonal/>
    </border>
    <border>
      <left/>
      <right/>
      <top/>
      <bottom/>
      <diagonal/>
    </border>
    <border>
      <left/>
      <right/>
      <top/>
      <bottom style="double">
        <color rgb="FF000000"/>
      </bottom>
      <diagonal/>
    </border>
    <border>
      <left/>
      <right/>
      <top/>
      <bottom style="double">
        <color rgb="FF000000"/>
      </bottom>
      <diagonal/>
    </border>
    <border>
      <left style="medium">
        <color rgb="FF000000"/>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double">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style="double">
        <color rgb="FF000000"/>
      </bottom>
      <diagonal/>
    </border>
    <border>
      <left style="thin">
        <color rgb="FF000000"/>
      </left>
      <right style="medium">
        <color indexed="64"/>
      </right>
      <top style="thin">
        <color rgb="FF000000"/>
      </top>
      <bottom style="double">
        <color rgb="FF000000"/>
      </bottom>
      <diagonal/>
    </border>
    <border>
      <left style="medium">
        <color indexed="64"/>
      </left>
      <right style="thin">
        <color rgb="FF000000"/>
      </right>
      <top/>
      <bottom style="medium">
        <color indexed="64"/>
      </bottom>
      <diagonal/>
    </border>
    <border>
      <left style="thin">
        <color rgb="FF000000"/>
      </left>
      <right style="thin">
        <color rgb="FF000000"/>
      </right>
      <top style="double">
        <color rgb="FF000000"/>
      </top>
      <bottom style="medium">
        <color indexed="64"/>
      </bottom>
      <diagonal/>
    </border>
    <border>
      <left style="thin">
        <color rgb="FF000000"/>
      </left>
      <right style="medium">
        <color indexed="64"/>
      </right>
      <top/>
      <bottom style="medium">
        <color indexed="64"/>
      </bottom>
      <diagonal/>
    </border>
    <border>
      <left style="medium">
        <color indexed="64"/>
      </left>
      <right style="thin">
        <color rgb="FF000000"/>
      </right>
      <top style="double">
        <color rgb="FF000000"/>
      </top>
      <bottom style="medium">
        <color indexed="64"/>
      </bottom>
      <diagonal/>
    </border>
    <border>
      <left style="thin">
        <color rgb="FF000000"/>
      </left>
      <right style="medium">
        <color indexed="64"/>
      </right>
      <top style="double">
        <color rgb="FF000000"/>
      </top>
      <bottom style="medium">
        <color indexed="64"/>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thin">
        <color rgb="FF000000"/>
      </left>
      <right style="thin">
        <color rgb="FF000000"/>
      </right>
      <top/>
      <bottom style="medium">
        <color indexed="64"/>
      </bottom>
      <diagonal/>
    </border>
    <border>
      <left style="medium">
        <color indexed="64"/>
      </left>
      <right style="thin">
        <color rgb="FF000000"/>
      </right>
      <top style="thin">
        <color rgb="FF000000"/>
      </top>
      <bottom style="double">
        <color indexed="64"/>
      </bottom>
      <diagonal/>
    </border>
    <border>
      <left style="thin">
        <color rgb="FF000000"/>
      </left>
      <right style="medium">
        <color indexed="64"/>
      </right>
      <top style="thin">
        <color rgb="FF000000"/>
      </top>
      <bottom style="double">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100">
    <xf numFmtId="0" fontId="0" fillId="0" borderId="0" xfId="0" applyFont="1" applyAlignment="1"/>
    <xf numFmtId="0" fontId="1" fillId="0" borderId="0" xfId="0" applyFont="1"/>
    <xf numFmtId="0" fontId="2" fillId="0" borderId="0" xfId="0" applyFont="1"/>
    <xf numFmtId="0" fontId="4" fillId="0" borderId="0" xfId="0" applyFont="1" applyAlignment="1">
      <alignment horizontal="right"/>
    </xf>
    <xf numFmtId="0" fontId="5" fillId="0" borderId="0" xfId="0" applyFont="1"/>
    <xf numFmtId="0" fontId="1" fillId="2" borderId="1" xfId="0" applyFont="1" applyFill="1" applyBorder="1" applyAlignment="1">
      <alignment horizontal="center"/>
    </xf>
    <xf numFmtId="0" fontId="6" fillId="0" borderId="0" xfId="0" applyFont="1" applyAlignment="1">
      <alignment horizontal="center" vertical="center"/>
    </xf>
    <xf numFmtId="0" fontId="7" fillId="0" borderId="0" xfId="0" applyFont="1"/>
    <xf numFmtId="0" fontId="8" fillId="0" borderId="0" xfId="0" applyFont="1" applyAlignment="1">
      <alignment horizontal="left"/>
    </xf>
    <xf numFmtId="0" fontId="9" fillId="0" borderId="0" xfId="0" applyFont="1"/>
    <xf numFmtId="0" fontId="8" fillId="0" borderId="0" xfId="0" applyFont="1"/>
    <xf numFmtId="0" fontId="11" fillId="0" borderId="0" xfId="0" applyFont="1"/>
    <xf numFmtId="0" fontId="1" fillId="0" borderId="0" xfId="0" applyFont="1" applyAlignment="1">
      <alignment horizontal="center" vertical="center"/>
    </xf>
    <xf numFmtId="0" fontId="8" fillId="0" borderId="0" xfId="0" applyFont="1" applyAlignment="1">
      <alignment horizontal="left"/>
    </xf>
    <xf numFmtId="0" fontId="1" fillId="0" borderId="0" xfId="0" applyFont="1" applyAlignment="1">
      <alignment horizontal="right"/>
    </xf>
    <xf numFmtId="0" fontId="1" fillId="0" borderId="2" xfId="0" applyFont="1" applyBorder="1" applyAlignment="1">
      <alignment horizontal="right"/>
    </xf>
    <xf numFmtId="0" fontId="9" fillId="0" borderId="0" xfId="0" applyFont="1" applyAlignment="1">
      <alignment horizontal="right"/>
    </xf>
    <xf numFmtId="9" fontId="9" fillId="0" borderId="0" xfId="0" applyNumberFormat="1" applyFont="1" applyAlignment="1">
      <alignment horizontal="center" vertical="center"/>
    </xf>
    <xf numFmtId="0" fontId="8" fillId="0" borderId="0" xfId="0" applyFont="1" applyAlignment="1">
      <alignment horizontal="right"/>
    </xf>
    <xf numFmtId="6" fontId="1" fillId="4" borderId="1" xfId="0" applyNumberFormat="1" applyFont="1" applyFill="1" applyBorder="1" applyAlignment="1">
      <alignment horizontal="center"/>
    </xf>
    <xf numFmtId="9" fontId="1" fillId="4" borderId="1" xfId="0" applyNumberFormat="1" applyFont="1" applyFill="1" applyBorder="1" applyAlignment="1">
      <alignment horizontal="center" vertical="center"/>
    </xf>
    <xf numFmtId="9" fontId="1" fillId="4" borderId="1" xfId="0" applyNumberFormat="1" applyFont="1" applyFill="1" applyBorder="1" applyAlignment="1">
      <alignment horizontal="center"/>
    </xf>
    <xf numFmtId="10" fontId="1" fillId="0" borderId="0" xfId="0" applyNumberFormat="1" applyFont="1"/>
    <xf numFmtId="165" fontId="1" fillId="4" borderId="1" xfId="0" applyNumberFormat="1" applyFont="1" applyFill="1" applyBorder="1" applyAlignment="1">
      <alignment horizontal="center"/>
    </xf>
    <xf numFmtId="10" fontId="1" fillId="4" borderId="1" xfId="0" applyNumberFormat="1" applyFont="1" applyFill="1" applyBorder="1" applyAlignment="1">
      <alignment horizontal="center"/>
    </xf>
    <xf numFmtId="8" fontId="1" fillId="4" borderId="1" xfId="0" applyNumberFormat="1" applyFont="1" applyFill="1" applyBorder="1" applyAlignment="1">
      <alignment horizontal="center"/>
    </xf>
    <xf numFmtId="1" fontId="1" fillId="4" borderId="1" xfId="0" applyNumberFormat="1" applyFont="1" applyFill="1" applyBorder="1" applyAlignment="1">
      <alignment horizontal="center" vertical="center"/>
    </xf>
    <xf numFmtId="9" fontId="1" fillId="0" borderId="0" xfId="0" applyNumberFormat="1" applyFont="1" applyAlignment="1">
      <alignment horizontal="center" vertical="center"/>
    </xf>
    <xf numFmtId="6" fontId="1" fillId="0" borderId="0" xfId="0" applyNumberFormat="1" applyFont="1" applyAlignment="1">
      <alignment horizontal="center"/>
    </xf>
    <xf numFmtId="0" fontId="10" fillId="0" borderId="4" xfId="0" applyFont="1" applyBorder="1"/>
    <xf numFmtId="9" fontId="1" fillId="0" borderId="5" xfId="0" applyNumberFormat="1" applyFont="1" applyBorder="1" applyAlignment="1">
      <alignment horizontal="center"/>
    </xf>
    <xf numFmtId="9" fontId="1" fillId="0" borderId="6" xfId="0" applyNumberFormat="1" applyFont="1" applyBorder="1" applyAlignment="1">
      <alignment horizontal="center"/>
    </xf>
    <xf numFmtId="6" fontId="1" fillId="0" borderId="5" xfId="0" applyNumberFormat="1" applyFont="1" applyBorder="1" applyAlignment="1">
      <alignment vertical="center"/>
    </xf>
    <xf numFmtId="6" fontId="1" fillId="0" borderId="6" xfId="0" applyNumberFormat="1" applyFont="1" applyBorder="1" applyAlignment="1">
      <alignment vertical="center"/>
    </xf>
    <xf numFmtId="44" fontId="1" fillId="0" borderId="5" xfId="0" applyNumberFormat="1" applyFont="1" applyBorder="1"/>
    <xf numFmtId="0" fontId="8" fillId="7" borderId="1" xfId="0" applyFont="1" applyFill="1" applyBorder="1"/>
    <xf numFmtId="0" fontId="15" fillId="7" borderId="1" xfId="0" applyFont="1" applyFill="1" applyBorder="1" applyAlignment="1">
      <alignment horizontal="right" vertical="top"/>
    </xf>
    <xf numFmtId="0" fontId="16" fillId="0" borderId="0" xfId="0" applyFont="1"/>
    <xf numFmtId="0" fontId="1" fillId="0" borderId="0" xfId="0" applyFont="1" applyAlignment="1">
      <alignment horizontal="left"/>
    </xf>
    <xf numFmtId="167" fontId="1" fillId="0" borderId="0" xfId="0" applyNumberFormat="1" applyFont="1"/>
    <xf numFmtId="1" fontId="1" fillId="0" borderId="0" xfId="0" applyNumberFormat="1" applyFont="1"/>
    <xf numFmtId="0" fontId="1" fillId="0" borderId="7" xfId="0" applyFont="1" applyBorder="1" applyAlignment="1">
      <alignment horizontal="left"/>
    </xf>
    <xf numFmtId="167" fontId="1" fillId="0" borderId="8" xfId="0" applyNumberFormat="1" applyFont="1" applyBorder="1"/>
    <xf numFmtId="44" fontId="1" fillId="0" borderId="9" xfId="0" applyNumberFormat="1" applyFont="1" applyBorder="1"/>
    <xf numFmtId="0" fontId="0" fillId="0" borderId="0" xfId="0" applyFont="1" applyAlignment="1"/>
    <xf numFmtId="37" fontId="1" fillId="2" borderId="1" xfId="0" applyNumberFormat="1" applyFont="1" applyFill="1" applyBorder="1" applyAlignment="1" applyProtection="1">
      <alignment horizontal="center" vertical="center"/>
      <protection locked="0"/>
    </xf>
    <xf numFmtId="9" fontId="1" fillId="2" borderId="1" xfId="0" applyNumberFormat="1" applyFont="1" applyFill="1" applyBorder="1" applyAlignment="1" applyProtection="1">
      <alignment horizontal="center" vertical="center"/>
      <protection locked="0"/>
    </xf>
    <xf numFmtId="9" fontId="1" fillId="2" borderId="3" xfId="0" applyNumberFormat="1" applyFont="1" applyFill="1" applyBorder="1" applyAlignment="1" applyProtection="1">
      <alignment horizontal="center" vertical="center"/>
      <protection locked="0"/>
    </xf>
    <xf numFmtId="39" fontId="1" fillId="2" borderId="1" xfId="0" applyNumberFormat="1" applyFont="1" applyFill="1" applyBorder="1" applyAlignment="1" applyProtection="1">
      <alignment horizontal="center" vertical="center"/>
      <protection locked="0"/>
    </xf>
    <xf numFmtId="164" fontId="1" fillId="2" borderId="1" xfId="0" applyNumberFormat="1" applyFont="1" applyFill="1" applyBorder="1" applyAlignment="1" applyProtection="1">
      <alignment horizontal="center" vertical="center"/>
      <protection locked="0"/>
    </xf>
    <xf numFmtId="0" fontId="9" fillId="0" borderId="10" xfId="0" applyFont="1" applyBorder="1"/>
    <xf numFmtId="0" fontId="1" fillId="0" borderId="11" xfId="0" applyFont="1" applyBorder="1"/>
    <xf numFmtId="0" fontId="1" fillId="0" borderId="12" xfId="0" applyFont="1" applyBorder="1"/>
    <xf numFmtId="0" fontId="1" fillId="0" borderId="13" xfId="0" applyFont="1" applyBorder="1" applyAlignment="1">
      <alignment horizontal="left" indent="1"/>
    </xf>
    <xf numFmtId="164" fontId="1" fillId="0" borderId="14" xfId="0" applyNumberFormat="1" applyFont="1" applyBorder="1"/>
    <xf numFmtId="0" fontId="1" fillId="0" borderId="15" xfId="0" applyFont="1" applyBorder="1" applyAlignment="1">
      <alignment horizontal="left" indent="1"/>
    </xf>
    <xf numFmtId="164" fontId="1" fillId="0" borderId="16" xfId="0" applyNumberFormat="1" applyFont="1" applyBorder="1"/>
    <xf numFmtId="0" fontId="14" fillId="6" borderId="17" xfId="0" applyFont="1" applyFill="1" applyBorder="1" applyAlignment="1">
      <alignment horizontal="right"/>
    </xf>
    <xf numFmtId="9" fontId="14" fillId="6" borderId="18" xfId="0" applyNumberFormat="1" applyFont="1" applyFill="1" applyBorder="1" applyAlignment="1">
      <alignment horizontal="center"/>
    </xf>
    <xf numFmtId="164" fontId="14" fillId="6" borderId="19" xfId="0" applyNumberFormat="1" applyFont="1" applyFill="1" applyBorder="1"/>
    <xf numFmtId="166" fontId="1" fillId="0" borderId="14" xfId="0" applyNumberFormat="1" applyFont="1" applyBorder="1"/>
    <xf numFmtId="0" fontId="14" fillId="6" borderId="20" xfId="0" applyFont="1" applyFill="1" applyBorder="1" applyAlignment="1">
      <alignment horizontal="right"/>
    </xf>
    <xf numFmtId="166" fontId="14" fillId="6" borderId="21" xfId="0" applyNumberFormat="1" applyFont="1" applyFill="1" applyBorder="1"/>
    <xf numFmtId="0" fontId="9" fillId="0" borderId="22" xfId="0" applyFont="1" applyBorder="1"/>
    <xf numFmtId="44" fontId="9" fillId="0" borderId="23" xfId="0" applyNumberFormat="1" applyFont="1" applyBorder="1" applyAlignment="1">
      <alignment horizontal="center" vertical="center"/>
    </xf>
    <xf numFmtId="0" fontId="9" fillId="0" borderId="24" xfId="0" applyFont="1" applyBorder="1" applyAlignment="1">
      <alignment horizontal="center" vertical="center"/>
    </xf>
    <xf numFmtId="6" fontId="1" fillId="0" borderId="14" xfId="0" applyNumberFormat="1" applyFont="1" applyBorder="1" applyAlignment="1">
      <alignment vertical="center"/>
    </xf>
    <xf numFmtId="6" fontId="1" fillId="0" borderId="16" xfId="0" applyNumberFormat="1" applyFont="1" applyBorder="1" applyAlignment="1">
      <alignment vertical="center"/>
    </xf>
    <xf numFmtId="6" fontId="14" fillId="6" borderId="25" xfId="0" applyNumberFormat="1" applyFont="1" applyFill="1" applyBorder="1" applyAlignment="1">
      <alignment vertical="center"/>
    </xf>
    <xf numFmtId="6" fontId="14" fillId="6" borderId="19" xfId="0" applyNumberFormat="1" applyFont="1" applyFill="1" applyBorder="1" applyAlignment="1">
      <alignment vertical="center"/>
    </xf>
    <xf numFmtId="0" fontId="9" fillId="0" borderId="22" xfId="0" applyFont="1" applyBorder="1" applyAlignment="1">
      <alignment horizontal="left"/>
    </xf>
    <xf numFmtId="44" fontId="1" fillId="0" borderId="14" xfId="0" applyNumberFormat="1" applyFont="1" applyBorder="1"/>
    <xf numFmtId="0" fontId="1" fillId="0" borderId="26" xfId="0" applyFont="1" applyBorder="1" applyAlignment="1">
      <alignment horizontal="left" indent="1"/>
    </xf>
    <xf numFmtId="44" fontId="1" fillId="0" borderId="27" xfId="0" applyNumberFormat="1" applyFont="1" applyBorder="1"/>
    <xf numFmtId="44" fontId="14" fillId="6" borderId="25" xfId="0" applyNumberFormat="1" applyFont="1" applyFill="1" applyBorder="1" applyAlignment="1">
      <alignment vertical="center"/>
    </xf>
    <xf numFmtId="44" fontId="14" fillId="6" borderId="19" xfId="0" applyNumberFormat="1" applyFont="1" applyFill="1" applyBorder="1" applyAlignment="1">
      <alignment vertical="center"/>
    </xf>
    <xf numFmtId="0" fontId="10" fillId="0" borderId="1" xfId="0" applyFont="1" applyBorder="1"/>
    <xf numFmtId="0" fontId="1" fillId="0" borderId="1" xfId="0" applyFont="1" applyBorder="1"/>
    <xf numFmtId="0" fontId="22" fillId="0" borderId="1" xfId="0" applyFont="1" applyBorder="1" applyAlignment="1">
      <alignment horizontal="right"/>
    </xf>
    <xf numFmtId="0" fontId="13" fillId="0" borderId="1" xfId="0" applyFont="1" applyBorder="1" applyAlignment="1">
      <alignment horizontal="center"/>
    </xf>
    <xf numFmtId="0" fontId="9" fillId="0" borderId="1" xfId="0" applyFont="1" applyBorder="1"/>
    <xf numFmtId="44" fontId="1" fillId="0" borderId="1" xfId="0" applyNumberFormat="1" applyFont="1" applyBorder="1"/>
    <xf numFmtId="0" fontId="8" fillId="0" borderId="1" xfId="0" applyFont="1" applyBorder="1"/>
    <xf numFmtId="0" fontId="0" fillId="0" borderId="28" xfId="0" applyFont="1" applyBorder="1" applyAlignment="1"/>
    <xf numFmtId="37" fontId="22" fillId="0" borderId="29" xfId="0" applyNumberFormat="1" applyFont="1" applyBorder="1"/>
    <xf numFmtId="0" fontId="1" fillId="0" borderId="29" xfId="0" applyFont="1" applyBorder="1"/>
    <xf numFmtId="0" fontId="1" fillId="0" borderId="29" xfId="0" applyFont="1" applyBorder="1" applyAlignment="1">
      <alignment horizontal="right"/>
    </xf>
    <xf numFmtId="0" fontId="0" fillId="0" borderId="30" xfId="0" applyFont="1" applyBorder="1" applyAlignment="1"/>
    <xf numFmtId="0" fontId="1" fillId="0" borderId="31" xfId="0" applyFont="1" applyBorder="1"/>
    <xf numFmtId="0" fontId="1" fillId="0" borderId="32" xfId="0" applyFont="1" applyBorder="1"/>
    <xf numFmtId="0" fontId="3" fillId="0" borderId="0" xfId="0" applyFont="1" applyAlignment="1">
      <alignment horizontal="center"/>
    </xf>
    <xf numFmtId="0" fontId="0" fillId="0" borderId="0" xfId="0" applyFont="1" applyAlignment="1"/>
    <xf numFmtId="0" fontId="12" fillId="5" borderId="10" xfId="0" applyFont="1" applyFill="1" applyBorder="1" applyAlignment="1">
      <alignment horizontal="center"/>
    </xf>
    <xf numFmtId="0" fontId="12" fillId="5" borderId="11" xfId="0" applyFont="1" applyFill="1" applyBorder="1" applyAlignment="1">
      <alignment horizontal="center"/>
    </xf>
    <xf numFmtId="0" fontId="12" fillId="5" borderId="12" xfId="0" applyFont="1" applyFill="1" applyBorder="1" applyAlignment="1">
      <alignment horizontal="center"/>
    </xf>
    <xf numFmtId="0" fontId="13" fillId="0" borderId="28" xfId="0" applyFont="1" applyBorder="1" applyAlignment="1">
      <alignment horizontal="center"/>
    </xf>
    <xf numFmtId="0" fontId="13" fillId="0" borderId="1" xfId="0" applyFont="1" applyBorder="1" applyAlignment="1">
      <alignment horizontal="center"/>
    </xf>
    <xf numFmtId="0" fontId="13" fillId="0" borderId="29" xfId="0" applyFont="1" applyBorder="1" applyAlignment="1">
      <alignment horizontal="center"/>
    </xf>
    <xf numFmtId="0" fontId="23" fillId="0" borderId="0" xfId="0" applyFont="1" applyAlignment="1">
      <alignment horizontal="center"/>
    </xf>
    <xf numFmtId="0" fontId="10" fillId="3" borderId="1" xfId="0" applyFont="1" applyFill="1" applyBorder="1" applyAlignment="1" applyProtection="1">
      <alignment horizontal="center" vertical="center"/>
      <protection locked="0"/>
    </xf>
  </cellXfs>
  <cellStyles count="1">
    <cellStyle name="Normal" xfId="0" builtinId="0"/>
  </cellStyles>
  <dxfs count="2">
    <dxf>
      <fill>
        <patternFill patternType="solid">
          <fgColor rgb="FFFF0000"/>
          <bgColor rgb="FFFF0000"/>
        </patternFill>
      </fill>
    </dxf>
    <dxf>
      <font>
        <color theme="0" tint="-4.9989318521683403E-2"/>
      </font>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comments2.xml.rels><?xml version="1.0" encoding="UTF-8" standalone="yes"?>
<Relationships xmlns="http://schemas.openxmlformats.org/package/2006/relationships"><Relationship Id="rId1" Type="http://customschemas.google.com/relationships/workbookmetadata" Target="commentsmeta1"/></Relationships>
</file>

<file path=xl/_rels/workbook.xml.rels><?xml version="1.0" encoding="UTF-8" standalone="yes"?>
<Relationships xmlns="http://schemas.openxmlformats.org/package/2006/relationships"><Relationship Id="rId8" Type="http://customschemas.google.com/relationships/workbookmetadata" Target="metadata"/><Relationship Id="rId13" Type="http://schemas.openxmlformats.org/officeDocument/2006/relationships/customXml" Target="../customXml/item1.xml"/><Relationship Id="rId3" Type="http://schemas.openxmlformats.org/officeDocument/2006/relationships/worksheet" Target="worksheets/sheet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haredStrings" Target="sharedStrings.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0317480" cy="1524000"/>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0" y="0"/>
          <a:ext cx="10317480" cy="1524000"/>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loco-mtl.net/ressources/acquisition-immobiliere-communautaire/chiffrier-pour-analyse-financiere-preliminaire/"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004"/>
  <sheetViews>
    <sheetView topLeftCell="A19" workbookViewId="0">
      <selection activeCell="J38" sqref="J38"/>
    </sheetView>
  </sheetViews>
  <sheetFormatPr baseColWidth="10" defaultColWidth="14.44140625" defaultRowHeight="15" customHeight="1" x14ac:dyDescent="0.3"/>
  <cols>
    <col min="1" max="4" width="10.6640625" customWidth="1"/>
    <col min="5" max="5" width="14.44140625" customWidth="1"/>
    <col min="6" max="6" width="16.6640625" customWidth="1"/>
    <col min="7" max="7" width="12.6640625" customWidth="1"/>
    <col min="8" max="26" width="10.6640625" customWidth="1"/>
  </cols>
  <sheetData>
    <row r="1" spans="1:13" ht="14.25" customHeight="1" x14ac:dyDescent="0.3"/>
    <row r="2" spans="1:13" ht="14.25" customHeight="1" x14ac:dyDescent="0.3"/>
    <row r="3" spans="1:13" ht="14.25" customHeight="1" x14ac:dyDescent="0.3"/>
    <row r="4" spans="1:13" ht="14.25" customHeight="1" x14ac:dyDescent="0.3">
      <c r="A4" s="1"/>
      <c r="B4" s="1"/>
    </row>
    <row r="5" spans="1:13" ht="14.25" customHeight="1" x14ac:dyDescent="0.3"/>
    <row r="6" spans="1:13" ht="14.25" customHeight="1" x14ac:dyDescent="0.3"/>
    <row r="7" spans="1:13" ht="14.25" customHeight="1" x14ac:dyDescent="0.4">
      <c r="A7" s="2" t="s">
        <v>0</v>
      </c>
    </row>
    <row r="8" spans="1:13" ht="14.25" customHeight="1" x14ac:dyDescent="0.4">
      <c r="A8" s="2"/>
    </row>
    <row r="9" spans="1:13" ht="14.25" customHeight="1" x14ac:dyDescent="0.4">
      <c r="A9" s="2"/>
    </row>
    <row r="10" spans="1:13" ht="14.25" customHeight="1" x14ac:dyDescent="0.4">
      <c r="A10" s="2"/>
    </row>
    <row r="11" spans="1:13" ht="14.25" customHeight="1" x14ac:dyDescent="0.4">
      <c r="A11" s="2"/>
    </row>
    <row r="12" spans="1:13" ht="21" x14ac:dyDescent="0.4">
      <c r="A12" s="90" t="s">
        <v>128</v>
      </c>
      <c r="B12" s="91"/>
      <c r="C12" s="91"/>
      <c r="D12" s="91"/>
      <c r="E12" s="91"/>
      <c r="F12" s="91"/>
      <c r="G12" s="91"/>
      <c r="H12" s="91"/>
      <c r="I12" s="91"/>
      <c r="J12" s="91"/>
      <c r="K12" s="91"/>
      <c r="L12" s="91"/>
      <c r="M12" s="91"/>
    </row>
    <row r="13" spans="1:13" ht="14.25" customHeight="1" x14ac:dyDescent="0.4">
      <c r="A13" s="2"/>
      <c r="M13" s="3" t="s">
        <v>1</v>
      </c>
    </row>
    <row r="14" spans="1:13" ht="21" x14ac:dyDescent="0.4">
      <c r="A14" s="2" t="s">
        <v>2</v>
      </c>
    </row>
    <row r="15" spans="1:13" ht="14.25" customHeight="1" x14ac:dyDescent="0.3">
      <c r="A15" s="1" t="s">
        <v>3</v>
      </c>
    </row>
    <row r="16" spans="1:13" ht="14.25" customHeight="1" x14ac:dyDescent="0.3">
      <c r="A16" s="1" t="s">
        <v>126</v>
      </c>
    </row>
    <row r="17" spans="1:5" ht="14.25" customHeight="1" x14ac:dyDescent="0.3">
      <c r="A17" s="1" t="s">
        <v>127</v>
      </c>
    </row>
    <row r="18" spans="1:5" ht="14.25" customHeight="1" x14ac:dyDescent="0.3">
      <c r="A18" s="1"/>
    </row>
    <row r="19" spans="1:5" ht="14.25" customHeight="1" x14ac:dyDescent="0.3">
      <c r="A19" s="1" t="s">
        <v>4</v>
      </c>
    </row>
    <row r="20" spans="1:5" ht="14.25" customHeight="1" x14ac:dyDescent="0.3">
      <c r="A20" s="1" t="s">
        <v>5</v>
      </c>
    </row>
    <row r="21" spans="1:5" ht="14.25" customHeight="1" x14ac:dyDescent="0.3">
      <c r="A21" s="1" t="s">
        <v>6</v>
      </c>
    </row>
    <row r="22" spans="1:5" ht="14.25" customHeight="1" x14ac:dyDescent="0.3">
      <c r="A22" s="1"/>
    </row>
    <row r="23" spans="1:5" ht="14.25" customHeight="1" x14ac:dyDescent="0.3">
      <c r="A23" s="1" t="s">
        <v>7</v>
      </c>
    </row>
    <row r="24" spans="1:5" ht="14.25" customHeight="1" x14ac:dyDescent="0.3">
      <c r="A24" s="1"/>
    </row>
    <row r="25" spans="1:5" ht="21" x14ac:dyDescent="0.4">
      <c r="A25" s="2" t="s">
        <v>0</v>
      </c>
    </row>
    <row r="26" spans="1:5" ht="14.25" customHeight="1" x14ac:dyDescent="0.3">
      <c r="A26" s="1" t="s">
        <v>124</v>
      </c>
    </row>
    <row r="27" spans="1:5" ht="14.25" customHeight="1" x14ac:dyDescent="0.3">
      <c r="A27" s="1" t="s">
        <v>125</v>
      </c>
    </row>
    <row r="28" spans="1:5" ht="14.25" customHeight="1" x14ac:dyDescent="0.3">
      <c r="A28" s="1"/>
    </row>
    <row r="29" spans="1:5" ht="14.25" customHeight="1" x14ac:dyDescent="0.3">
      <c r="A29" s="1" t="s">
        <v>8</v>
      </c>
    </row>
    <row r="30" spans="1:5" ht="14.25" customHeight="1" x14ac:dyDescent="0.3">
      <c r="A30" s="1"/>
      <c r="B30" s="4" t="s">
        <v>0</v>
      </c>
      <c r="E30" s="4" t="s">
        <v>9</v>
      </c>
    </row>
    <row r="31" spans="1:5" ht="14.25" customHeight="1" x14ac:dyDescent="0.3">
      <c r="A31" s="1"/>
      <c r="B31" s="4" t="s">
        <v>10</v>
      </c>
      <c r="E31" s="4" t="s">
        <v>11</v>
      </c>
    </row>
    <row r="32" spans="1:5" ht="14.25" customHeight="1" x14ac:dyDescent="0.3">
      <c r="A32" s="1"/>
      <c r="B32" s="4" t="s">
        <v>12</v>
      </c>
      <c r="E32" s="4" t="s">
        <v>13</v>
      </c>
    </row>
    <row r="33" spans="1:8" ht="14.25" customHeight="1" x14ac:dyDescent="0.3">
      <c r="A33" s="1"/>
      <c r="B33" s="4" t="s">
        <v>14</v>
      </c>
      <c r="E33" s="4" t="s">
        <v>15</v>
      </c>
    </row>
    <row r="34" spans="1:8" ht="14.25" customHeight="1" x14ac:dyDescent="0.3">
      <c r="A34" s="1"/>
    </row>
    <row r="35" spans="1:8" ht="14.25" customHeight="1" x14ac:dyDescent="0.3">
      <c r="A35" s="1" t="s">
        <v>16</v>
      </c>
      <c r="F35" s="5" t="s">
        <v>17</v>
      </c>
      <c r="G35" s="4" t="s">
        <v>18</v>
      </c>
    </row>
    <row r="36" spans="1:8" ht="14.25" customHeight="1" x14ac:dyDescent="0.3">
      <c r="A36" s="1" t="s">
        <v>19</v>
      </c>
    </row>
    <row r="37" spans="1:8" ht="14.25" customHeight="1" x14ac:dyDescent="0.3">
      <c r="A37" s="1" t="s">
        <v>20</v>
      </c>
      <c r="G37" s="6" t="s">
        <v>21</v>
      </c>
      <c r="H37" s="98" t="s">
        <v>129</v>
      </c>
    </row>
    <row r="38" spans="1:8" ht="14.25" customHeight="1" x14ac:dyDescent="0.3">
      <c r="A38" s="1"/>
      <c r="G38" s="6"/>
    </row>
    <row r="39" spans="1:8" ht="21" x14ac:dyDescent="0.4">
      <c r="A39" s="2" t="s">
        <v>22</v>
      </c>
    </row>
    <row r="40" spans="1:8" ht="14.25" customHeight="1" x14ac:dyDescent="0.3">
      <c r="A40" s="1" t="s">
        <v>23</v>
      </c>
    </row>
    <row r="41" spans="1:8" ht="14.25" customHeight="1" x14ac:dyDescent="0.3">
      <c r="A41" s="1" t="s">
        <v>24</v>
      </c>
    </row>
    <row r="42" spans="1:8" ht="14.25" customHeight="1" x14ac:dyDescent="0.3">
      <c r="A42" s="1" t="s">
        <v>25</v>
      </c>
    </row>
    <row r="43" spans="1:8" ht="14.25" customHeight="1" x14ac:dyDescent="0.3">
      <c r="A43" s="1"/>
    </row>
    <row r="44" spans="1:8" ht="14.25" customHeight="1" x14ac:dyDescent="0.3">
      <c r="A44" s="7"/>
    </row>
    <row r="45" spans="1:8" ht="14.25" customHeight="1" x14ac:dyDescent="0.3"/>
    <row r="46" spans="1:8" ht="14.25" customHeight="1" x14ac:dyDescent="0.3"/>
    <row r="47" spans="1:8" ht="14.25" customHeight="1" x14ac:dyDescent="0.3"/>
    <row r="48" spans="1:8" ht="14.25" customHeight="1" x14ac:dyDescent="0.3"/>
    <row r="49" ht="14.25" customHeight="1" x14ac:dyDescent="0.3"/>
    <row r="50" ht="14.25" customHeight="1" x14ac:dyDescent="0.3"/>
    <row r="51" ht="14.25" customHeight="1" x14ac:dyDescent="0.3"/>
    <row r="52" ht="14.25" customHeight="1" x14ac:dyDescent="0.3"/>
    <row r="53" ht="14.25" customHeight="1" x14ac:dyDescent="0.3"/>
    <row r="54" ht="14.25" customHeight="1" x14ac:dyDescent="0.3"/>
    <row r="55" ht="14.25" customHeight="1" x14ac:dyDescent="0.3"/>
    <row r="56" ht="14.25" customHeight="1" x14ac:dyDescent="0.3"/>
    <row r="57" ht="14.25" customHeight="1" x14ac:dyDescent="0.3"/>
    <row r="58" ht="14.25" customHeight="1" x14ac:dyDescent="0.3"/>
    <row r="59" ht="14.25" customHeight="1" x14ac:dyDescent="0.3"/>
    <row r="60" ht="14.25" customHeight="1" x14ac:dyDescent="0.3"/>
    <row r="61" ht="14.25" customHeight="1" x14ac:dyDescent="0.3"/>
    <row r="62" ht="14.25" customHeight="1" x14ac:dyDescent="0.3"/>
    <row r="63" ht="14.25" customHeight="1" x14ac:dyDescent="0.3"/>
    <row r="64" ht="14.25" customHeight="1" x14ac:dyDescent="0.3"/>
    <row r="65" ht="14.25" customHeight="1" x14ac:dyDescent="0.3"/>
    <row r="66" ht="14.25" customHeight="1" x14ac:dyDescent="0.3"/>
    <row r="67" ht="14.25" customHeight="1" x14ac:dyDescent="0.3"/>
    <row r="68" ht="14.25" customHeight="1" x14ac:dyDescent="0.3"/>
    <row r="69" ht="14.25" customHeight="1" x14ac:dyDescent="0.3"/>
    <row r="70" ht="14.25" customHeight="1" x14ac:dyDescent="0.3"/>
    <row r="71" ht="14.25" customHeight="1" x14ac:dyDescent="0.3"/>
    <row r="72" ht="14.25" customHeight="1" x14ac:dyDescent="0.3"/>
    <row r="73" ht="14.25" customHeight="1" x14ac:dyDescent="0.3"/>
    <row r="74" ht="14.25" customHeight="1" x14ac:dyDescent="0.3"/>
    <row r="75" ht="14.25" customHeight="1" x14ac:dyDescent="0.3"/>
    <row r="76" ht="14.25" customHeight="1" x14ac:dyDescent="0.3"/>
    <row r="77" ht="14.25" customHeight="1" x14ac:dyDescent="0.3"/>
    <row r="78" ht="14.25" customHeight="1" x14ac:dyDescent="0.3"/>
    <row r="79" ht="14.25" customHeight="1" x14ac:dyDescent="0.3"/>
    <row r="80" ht="14.25" customHeight="1" x14ac:dyDescent="0.3"/>
    <row r="81" ht="14.25" customHeight="1" x14ac:dyDescent="0.3"/>
    <row r="82" ht="14.25" customHeight="1" x14ac:dyDescent="0.3"/>
    <row r="83" ht="14.25" customHeight="1" x14ac:dyDescent="0.3"/>
    <row r="84" ht="14.25" customHeight="1" x14ac:dyDescent="0.3"/>
    <row r="85" ht="14.25" customHeight="1" x14ac:dyDescent="0.3"/>
    <row r="86" ht="14.25" customHeight="1" x14ac:dyDescent="0.3"/>
    <row r="87" ht="14.25" customHeight="1" x14ac:dyDescent="0.3"/>
    <row r="88" ht="14.25" customHeight="1" x14ac:dyDescent="0.3"/>
    <row r="89" ht="14.25" customHeight="1" x14ac:dyDescent="0.3"/>
    <row r="90" ht="14.25" customHeight="1" x14ac:dyDescent="0.3"/>
    <row r="91" ht="14.25" customHeight="1" x14ac:dyDescent="0.3"/>
    <row r="92" ht="14.25" customHeight="1" x14ac:dyDescent="0.3"/>
    <row r="93" ht="14.25" customHeight="1" x14ac:dyDescent="0.3"/>
    <row r="94" ht="14.25" customHeight="1" x14ac:dyDescent="0.3"/>
    <row r="95" ht="14.25" customHeight="1" x14ac:dyDescent="0.3"/>
    <row r="96" ht="14.25" customHeight="1" x14ac:dyDescent="0.3"/>
    <row r="97" ht="14.25" customHeight="1" x14ac:dyDescent="0.3"/>
    <row r="98" ht="14.25" customHeight="1" x14ac:dyDescent="0.3"/>
    <row r="99" ht="14.25" customHeight="1" x14ac:dyDescent="0.3"/>
    <row r="100" ht="14.25" customHeight="1" x14ac:dyDescent="0.3"/>
    <row r="101" ht="14.25" customHeight="1" x14ac:dyDescent="0.3"/>
    <row r="102" ht="14.25" customHeight="1" x14ac:dyDescent="0.3"/>
    <row r="103" ht="14.25" customHeight="1" x14ac:dyDescent="0.3"/>
    <row r="104" ht="14.25" customHeight="1" x14ac:dyDescent="0.3"/>
    <row r="105" ht="14.25" customHeight="1" x14ac:dyDescent="0.3"/>
    <row r="106" ht="14.25" customHeight="1" x14ac:dyDescent="0.3"/>
    <row r="107" ht="14.25" customHeight="1" x14ac:dyDescent="0.3"/>
    <row r="108" ht="14.25" customHeight="1" x14ac:dyDescent="0.3"/>
    <row r="109" ht="14.25" customHeight="1" x14ac:dyDescent="0.3"/>
    <row r="110" ht="14.25" customHeight="1" x14ac:dyDescent="0.3"/>
    <row r="111" ht="14.25" customHeight="1" x14ac:dyDescent="0.3"/>
    <row r="112" ht="14.25" customHeight="1" x14ac:dyDescent="0.3"/>
    <row r="113" ht="14.25" customHeight="1" x14ac:dyDescent="0.3"/>
    <row r="114" ht="14.25" customHeight="1" x14ac:dyDescent="0.3"/>
    <row r="115" ht="14.25" customHeight="1" x14ac:dyDescent="0.3"/>
    <row r="116" ht="14.25" customHeight="1" x14ac:dyDescent="0.3"/>
    <row r="117" ht="14.25" customHeight="1" x14ac:dyDescent="0.3"/>
    <row r="118" ht="14.25" customHeight="1" x14ac:dyDescent="0.3"/>
    <row r="119" ht="14.25" customHeight="1" x14ac:dyDescent="0.3"/>
    <row r="120" ht="14.25" customHeight="1" x14ac:dyDescent="0.3"/>
    <row r="121" ht="14.25" customHeight="1" x14ac:dyDescent="0.3"/>
    <row r="122" ht="14.25" customHeight="1" x14ac:dyDescent="0.3"/>
    <row r="123" ht="14.25" customHeight="1" x14ac:dyDescent="0.3"/>
    <row r="124" ht="14.25" customHeight="1" x14ac:dyDescent="0.3"/>
    <row r="125" ht="14.25" customHeight="1" x14ac:dyDescent="0.3"/>
    <row r="126" ht="14.25" customHeight="1" x14ac:dyDescent="0.3"/>
    <row r="127" ht="14.25" customHeight="1" x14ac:dyDescent="0.3"/>
    <row r="128" ht="14.25" customHeight="1" x14ac:dyDescent="0.3"/>
    <row r="129" ht="14.25" customHeight="1" x14ac:dyDescent="0.3"/>
    <row r="130" ht="14.25" customHeight="1" x14ac:dyDescent="0.3"/>
    <row r="131" ht="14.25" customHeight="1" x14ac:dyDescent="0.3"/>
    <row r="132" ht="14.25" customHeight="1" x14ac:dyDescent="0.3"/>
    <row r="133" ht="14.25" customHeight="1" x14ac:dyDescent="0.3"/>
    <row r="134" ht="14.25" customHeight="1" x14ac:dyDescent="0.3"/>
    <row r="135" ht="14.25" customHeight="1" x14ac:dyDescent="0.3"/>
    <row r="136" ht="14.25" customHeight="1" x14ac:dyDescent="0.3"/>
    <row r="137" ht="14.25" customHeight="1" x14ac:dyDescent="0.3"/>
    <row r="138" ht="14.25" customHeight="1" x14ac:dyDescent="0.3"/>
    <row r="139" ht="14.25" customHeight="1" x14ac:dyDescent="0.3"/>
    <row r="140" ht="14.25" customHeight="1" x14ac:dyDescent="0.3"/>
    <row r="141" ht="14.25" customHeight="1" x14ac:dyDescent="0.3"/>
    <row r="142" ht="14.25" customHeight="1" x14ac:dyDescent="0.3"/>
    <row r="143" ht="14.25" customHeight="1" x14ac:dyDescent="0.3"/>
    <row r="144" ht="14.25" customHeight="1" x14ac:dyDescent="0.3"/>
    <row r="145" ht="14.25" customHeight="1" x14ac:dyDescent="0.3"/>
    <row r="146" ht="14.25" customHeight="1" x14ac:dyDescent="0.3"/>
    <row r="147" ht="14.25" customHeight="1" x14ac:dyDescent="0.3"/>
    <row r="148" ht="14.25" customHeight="1" x14ac:dyDescent="0.3"/>
    <row r="149" ht="14.25" customHeight="1" x14ac:dyDescent="0.3"/>
    <row r="150" ht="14.25" customHeight="1" x14ac:dyDescent="0.3"/>
    <row r="151" ht="14.25" customHeight="1" x14ac:dyDescent="0.3"/>
    <row r="152" ht="14.25" customHeight="1" x14ac:dyDescent="0.3"/>
    <row r="153" ht="14.25" customHeight="1" x14ac:dyDescent="0.3"/>
    <row r="154" ht="14.25" customHeight="1" x14ac:dyDescent="0.3"/>
    <row r="155" ht="14.25" customHeight="1" x14ac:dyDescent="0.3"/>
    <row r="156" ht="14.25" customHeight="1" x14ac:dyDescent="0.3"/>
    <row r="157" ht="14.25" customHeight="1" x14ac:dyDescent="0.3"/>
    <row r="158" ht="14.25" customHeight="1" x14ac:dyDescent="0.3"/>
    <row r="159" ht="14.25" customHeight="1" x14ac:dyDescent="0.3"/>
    <row r="160" ht="14.25" customHeight="1" x14ac:dyDescent="0.3"/>
    <row r="161" ht="14.25" customHeight="1" x14ac:dyDescent="0.3"/>
    <row r="162" ht="14.25" customHeight="1" x14ac:dyDescent="0.3"/>
    <row r="163" ht="14.25" customHeight="1" x14ac:dyDescent="0.3"/>
    <row r="164" ht="14.25" customHeight="1" x14ac:dyDescent="0.3"/>
    <row r="165" ht="14.25" customHeight="1" x14ac:dyDescent="0.3"/>
    <row r="166" ht="14.25" customHeight="1" x14ac:dyDescent="0.3"/>
    <row r="167" ht="14.25" customHeight="1" x14ac:dyDescent="0.3"/>
    <row r="168" ht="14.25" customHeight="1" x14ac:dyDescent="0.3"/>
    <row r="169" ht="14.25" customHeight="1" x14ac:dyDescent="0.3"/>
    <row r="170" ht="14.25" customHeight="1" x14ac:dyDescent="0.3"/>
    <row r="171" ht="14.25" customHeight="1" x14ac:dyDescent="0.3"/>
    <row r="172" ht="14.25" customHeight="1" x14ac:dyDescent="0.3"/>
    <row r="173" ht="14.25" customHeight="1" x14ac:dyDescent="0.3"/>
    <row r="174" ht="14.25" customHeight="1" x14ac:dyDescent="0.3"/>
    <row r="175" ht="14.25" customHeight="1" x14ac:dyDescent="0.3"/>
    <row r="176" ht="14.25" customHeight="1" x14ac:dyDescent="0.3"/>
    <row r="177" ht="14.25" customHeight="1" x14ac:dyDescent="0.3"/>
    <row r="178" ht="14.25" customHeight="1" x14ac:dyDescent="0.3"/>
    <row r="179" ht="14.25" customHeight="1" x14ac:dyDescent="0.3"/>
    <row r="180" ht="14.25" customHeight="1" x14ac:dyDescent="0.3"/>
    <row r="181" ht="14.25" customHeight="1" x14ac:dyDescent="0.3"/>
    <row r="182" ht="14.25" customHeight="1" x14ac:dyDescent="0.3"/>
    <row r="183" ht="14.25" customHeight="1" x14ac:dyDescent="0.3"/>
    <row r="184" ht="14.25" customHeight="1" x14ac:dyDescent="0.3"/>
    <row r="185" ht="14.25" customHeight="1" x14ac:dyDescent="0.3"/>
    <row r="186" ht="14.25" customHeight="1" x14ac:dyDescent="0.3"/>
    <row r="187" ht="14.25" customHeight="1" x14ac:dyDescent="0.3"/>
    <row r="188" ht="14.25" customHeight="1" x14ac:dyDescent="0.3"/>
    <row r="189" ht="14.25" customHeight="1" x14ac:dyDescent="0.3"/>
    <row r="190" ht="14.25" customHeight="1" x14ac:dyDescent="0.3"/>
    <row r="191" ht="14.25" customHeight="1" x14ac:dyDescent="0.3"/>
    <row r="192" ht="14.25" customHeight="1" x14ac:dyDescent="0.3"/>
    <row r="193" ht="14.25" customHeight="1" x14ac:dyDescent="0.3"/>
    <row r="194" ht="14.25" customHeight="1" x14ac:dyDescent="0.3"/>
    <row r="195" ht="14.25" customHeight="1" x14ac:dyDescent="0.3"/>
    <row r="196" ht="14.25" customHeight="1" x14ac:dyDescent="0.3"/>
    <row r="197" ht="14.25" customHeight="1" x14ac:dyDescent="0.3"/>
    <row r="198" ht="14.25" customHeight="1" x14ac:dyDescent="0.3"/>
    <row r="199" ht="14.25" customHeight="1" x14ac:dyDescent="0.3"/>
    <row r="200" ht="14.25" customHeight="1" x14ac:dyDescent="0.3"/>
    <row r="201" ht="14.25" customHeight="1" x14ac:dyDescent="0.3"/>
    <row r="202" ht="14.25" customHeight="1" x14ac:dyDescent="0.3"/>
    <row r="203" ht="14.25" customHeight="1" x14ac:dyDescent="0.3"/>
    <row r="204" ht="14.25" customHeight="1" x14ac:dyDescent="0.3"/>
    <row r="205" ht="14.25" customHeight="1" x14ac:dyDescent="0.3"/>
    <row r="206" ht="14.25" customHeight="1" x14ac:dyDescent="0.3"/>
    <row r="207" ht="14.25" customHeight="1" x14ac:dyDescent="0.3"/>
    <row r="208" ht="14.25" customHeight="1" x14ac:dyDescent="0.3"/>
    <row r="209" ht="14.25" customHeight="1" x14ac:dyDescent="0.3"/>
    <row r="210" ht="14.25" customHeight="1" x14ac:dyDescent="0.3"/>
    <row r="211" ht="14.25" customHeight="1" x14ac:dyDescent="0.3"/>
    <row r="212" ht="14.25" customHeight="1" x14ac:dyDescent="0.3"/>
    <row r="213" ht="14.25" customHeight="1" x14ac:dyDescent="0.3"/>
    <row r="214" ht="14.25" customHeight="1" x14ac:dyDescent="0.3"/>
    <row r="215" ht="14.25" customHeight="1" x14ac:dyDescent="0.3"/>
    <row r="216" ht="14.25" customHeight="1" x14ac:dyDescent="0.3"/>
    <row r="217" ht="14.25" customHeight="1" x14ac:dyDescent="0.3"/>
    <row r="218" ht="14.25" customHeight="1" x14ac:dyDescent="0.3"/>
    <row r="219" ht="14.25" customHeight="1" x14ac:dyDescent="0.3"/>
    <row r="220" ht="14.25" customHeight="1" x14ac:dyDescent="0.3"/>
    <row r="221" ht="14.25" customHeight="1" x14ac:dyDescent="0.3"/>
    <row r="222" ht="14.25" customHeight="1" x14ac:dyDescent="0.3"/>
    <row r="223" ht="14.25" customHeight="1" x14ac:dyDescent="0.3"/>
    <row r="224" ht="14.25" customHeight="1" x14ac:dyDescent="0.3"/>
    <row r="225" ht="14.25" customHeight="1" x14ac:dyDescent="0.3"/>
    <row r="226" ht="14.25" customHeight="1" x14ac:dyDescent="0.3"/>
    <row r="227" ht="14.25" customHeight="1" x14ac:dyDescent="0.3"/>
    <row r="228" ht="14.25" customHeight="1" x14ac:dyDescent="0.3"/>
    <row r="229" ht="14.25" customHeight="1" x14ac:dyDescent="0.3"/>
    <row r="230" ht="14.25" customHeight="1" x14ac:dyDescent="0.3"/>
    <row r="231" ht="14.25" customHeight="1" x14ac:dyDescent="0.3"/>
    <row r="232" ht="14.25" customHeight="1" x14ac:dyDescent="0.3"/>
    <row r="233" ht="14.25" customHeight="1" x14ac:dyDescent="0.3"/>
    <row r="234" ht="14.25" customHeight="1" x14ac:dyDescent="0.3"/>
    <row r="235" ht="14.25" customHeight="1" x14ac:dyDescent="0.3"/>
    <row r="236" ht="14.25" customHeight="1" x14ac:dyDescent="0.3"/>
    <row r="237" ht="14.25" customHeight="1" x14ac:dyDescent="0.3"/>
    <row r="238" ht="14.25" customHeight="1" x14ac:dyDescent="0.3"/>
    <row r="239" ht="14.25" customHeight="1" x14ac:dyDescent="0.3"/>
    <row r="240" ht="14.25" customHeight="1" x14ac:dyDescent="0.3"/>
    <row r="241" ht="14.25" customHeight="1" x14ac:dyDescent="0.3"/>
    <row r="242" ht="14.25" customHeight="1" x14ac:dyDescent="0.3"/>
    <row r="243" ht="14.25" customHeight="1" x14ac:dyDescent="0.3"/>
    <row r="244" ht="14.25" customHeight="1" x14ac:dyDescent="0.3"/>
    <row r="245" ht="14.25" customHeight="1" x14ac:dyDescent="0.3"/>
    <row r="246" ht="14.25" customHeight="1" x14ac:dyDescent="0.3"/>
    <row r="247" ht="14.25" customHeight="1" x14ac:dyDescent="0.3"/>
    <row r="248" ht="14.25" customHeight="1" x14ac:dyDescent="0.3"/>
    <row r="249" ht="14.25" customHeight="1" x14ac:dyDescent="0.3"/>
    <row r="250" ht="14.25" customHeight="1" x14ac:dyDescent="0.3"/>
    <row r="251" ht="14.25" customHeight="1" x14ac:dyDescent="0.3"/>
    <row r="252" ht="14.25" customHeight="1" x14ac:dyDescent="0.3"/>
    <row r="253" ht="14.25" customHeight="1" x14ac:dyDescent="0.3"/>
    <row r="254" ht="14.25" customHeight="1" x14ac:dyDescent="0.3"/>
    <row r="255" ht="14.25" customHeight="1" x14ac:dyDescent="0.3"/>
    <row r="256" ht="14.25" customHeight="1" x14ac:dyDescent="0.3"/>
    <row r="257" ht="14.25" customHeight="1" x14ac:dyDescent="0.3"/>
    <row r="258" ht="14.25" customHeight="1" x14ac:dyDescent="0.3"/>
    <row r="259" ht="14.25" customHeight="1" x14ac:dyDescent="0.3"/>
    <row r="260" ht="14.25" customHeight="1" x14ac:dyDescent="0.3"/>
    <row r="261" ht="14.25" customHeight="1" x14ac:dyDescent="0.3"/>
    <row r="262" ht="14.25" customHeight="1" x14ac:dyDescent="0.3"/>
    <row r="263" ht="14.25" customHeight="1" x14ac:dyDescent="0.3"/>
    <row r="264" ht="14.25" customHeight="1" x14ac:dyDescent="0.3"/>
    <row r="265" ht="14.25" customHeight="1" x14ac:dyDescent="0.3"/>
    <row r="266" ht="14.25" customHeight="1" x14ac:dyDescent="0.3"/>
    <row r="267" ht="14.25" customHeight="1" x14ac:dyDescent="0.3"/>
    <row r="268" ht="14.25" customHeight="1" x14ac:dyDescent="0.3"/>
    <row r="269" ht="14.25" customHeight="1" x14ac:dyDescent="0.3"/>
    <row r="270" ht="14.25" customHeight="1" x14ac:dyDescent="0.3"/>
    <row r="271" ht="14.25" customHeight="1" x14ac:dyDescent="0.3"/>
    <row r="272" ht="14.25" customHeight="1" x14ac:dyDescent="0.3"/>
    <row r="273" ht="14.25" customHeight="1" x14ac:dyDescent="0.3"/>
    <row r="274" ht="14.25" customHeight="1" x14ac:dyDescent="0.3"/>
    <row r="275" ht="14.25" customHeight="1" x14ac:dyDescent="0.3"/>
    <row r="276" ht="14.25" customHeight="1" x14ac:dyDescent="0.3"/>
    <row r="277" ht="14.25" customHeight="1" x14ac:dyDescent="0.3"/>
    <row r="278" ht="14.25" customHeight="1" x14ac:dyDescent="0.3"/>
    <row r="279" ht="14.25" customHeight="1" x14ac:dyDescent="0.3"/>
    <row r="280" ht="14.25" customHeight="1" x14ac:dyDescent="0.3"/>
    <row r="281" ht="14.25" customHeight="1" x14ac:dyDescent="0.3"/>
    <row r="282" ht="14.25" customHeight="1" x14ac:dyDescent="0.3"/>
    <row r="283" ht="14.25" customHeight="1" x14ac:dyDescent="0.3"/>
    <row r="284" ht="14.25" customHeight="1" x14ac:dyDescent="0.3"/>
    <row r="285" ht="14.25" customHeight="1" x14ac:dyDescent="0.3"/>
    <row r="286" ht="14.25" customHeight="1" x14ac:dyDescent="0.3"/>
    <row r="287" ht="14.25" customHeight="1" x14ac:dyDescent="0.3"/>
    <row r="288" ht="14.25" customHeight="1" x14ac:dyDescent="0.3"/>
    <row r="289" ht="14.25" customHeight="1" x14ac:dyDescent="0.3"/>
    <row r="290" ht="14.25" customHeight="1" x14ac:dyDescent="0.3"/>
    <row r="291" ht="14.25" customHeight="1" x14ac:dyDescent="0.3"/>
    <row r="292" ht="14.25" customHeight="1" x14ac:dyDescent="0.3"/>
    <row r="293" ht="14.25" customHeight="1" x14ac:dyDescent="0.3"/>
    <row r="294" ht="14.25" customHeight="1" x14ac:dyDescent="0.3"/>
    <row r="295" ht="14.25" customHeight="1" x14ac:dyDescent="0.3"/>
    <row r="296" ht="14.25" customHeight="1" x14ac:dyDescent="0.3"/>
    <row r="297" ht="14.25" customHeight="1" x14ac:dyDescent="0.3"/>
    <row r="298" ht="14.25" customHeight="1" x14ac:dyDescent="0.3"/>
    <row r="299" ht="14.25" customHeight="1" x14ac:dyDescent="0.3"/>
    <row r="300" ht="14.25" customHeight="1" x14ac:dyDescent="0.3"/>
    <row r="301" ht="14.25" customHeight="1" x14ac:dyDescent="0.3"/>
    <row r="302" ht="14.25" customHeight="1" x14ac:dyDescent="0.3"/>
    <row r="303" ht="14.25" customHeight="1" x14ac:dyDescent="0.3"/>
    <row r="304" ht="14.25" customHeight="1" x14ac:dyDescent="0.3"/>
    <row r="305" ht="14.25" customHeight="1" x14ac:dyDescent="0.3"/>
    <row r="306" ht="14.25" customHeight="1" x14ac:dyDescent="0.3"/>
    <row r="307" ht="14.25" customHeight="1" x14ac:dyDescent="0.3"/>
    <row r="308" ht="14.25" customHeight="1" x14ac:dyDescent="0.3"/>
    <row r="309" ht="14.25" customHeight="1" x14ac:dyDescent="0.3"/>
    <row r="310" ht="14.25" customHeight="1" x14ac:dyDescent="0.3"/>
    <row r="311" ht="14.25" customHeight="1" x14ac:dyDescent="0.3"/>
    <row r="312" ht="14.25" customHeight="1" x14ac:dyDescent="0.3"/>
    <row r="313" ht="14.25" customHeight="1" x14ac:dyDescent="0.3"/>
    <row r="314" ht="14.25" customHeight="1" x14ac:dyDescent="0.3"/>
    <row r="315" ht="14.25" customHeight="1" x14ac:dyDescent="0.3"/>
    <row r="316" ht="14.25" customHeight="1" x14ac:dyDescent="0.3"/>
    <row r="317" ht="14.25" customHeight="1" x14ac:dyDescent="0.3"/>
    <row r="318" ht="14.25" customHeight="1" x14ac:dyDescent="0.3"/>
    <row r="319" ht="14.25" customHeight="1" x14ac:dyDescent="0.3"/>
    <row r="320" ht="14.25" customHeight="1" x14ac:dyDescent="0.3"/>
    <row r="321" ht="14.25" customHeight="1" x14ac:dyDescent="0.3"/>
    <row r="322" ht="14.25" customHeight="1" x14ac:dyDescent="0.3"/>
    <row r="323" ht="14.25" customHeight="1" x14ac:dyDescent="0.3"/>
    <row r="324" ht="14.25" customHeight="1" x14ac:dyDescent="0.3"/>
    <row r="325" ht="14.25" customHeight="1" x14ac:dyDescent="0.3"/>
    <row r="326" ht="14.25" customHeight="1" x14ac:dyDescent="0.3"/>
    <row r="327" ht="14.25" customHeight="1" x14ac:dyDescent="0.3"/>
    <row r="328" ht="14.25" customHeight="1" x14ac:dyDescent="0.3"/>
    <row r="329" ht="14.25" customHeight="1" x14ac:dyDescent="0.3"/>
    <row r="330" ht="14.25" customHeight="1" x14ac:dyDescent="0.3"/>
    <row r="331" ht="14.25" customHeight="1" x14ac:dyDescent="0.3"/>
    <row r="332" ht="14.25" customHeight="1" x14ac:dyDescent="0.3"/>
    <row r="333" ht="14.25" customHeight="1" x14ac:dyDescent="0.3"/>
    <row r="334" ht="14.25" customHeight="1" x14ac:dyDescent="0.3"/>
    <row r="335" ht="14.25" customHeight="1" x14ac:dyDescent="0.3"/>
    <row r="336" ht="14.25" customHeight="1" x14ac:dyDescent="0.3"/>
    <row r="337" ht="14.25" customHeight="1" x14ac:dyDescent="0.3"/>
    <row r="338" ht="14.25" customHeight="1" x14ac:dyDescent="0.3"/>
    <row r="339" ht="14.25" customHeight="1" x14ac:dyDescent="0.3"/>
    <row r="340" ht="14.25" customHeight="1" x14ac:dyDescent="0.3"/>
    <row r="341" ht="14.25" customHeight="1" x14ac:dyDescent="0.3"/>
    <row r="342" ht="14.25" customHeight="1" x14ac:dyDescent="0.3"/>
    <row r="343" ht="14.25" customHeight="1" x14ac:dyDescent="0.3"/>
    <row r="344" ht="14.25" customHeight="1" x14ac:dyDescent="0.3"/>
    <row r="345" ht="14.25" customHeight="1" x14ac:dyDescent="0.3"/>
    <row r="346" ht="14.25" customHeight="1" x14ac:dyDescent="0.3"/>
    <row r="347" ht="14.25" customHeight="1" x14ac:dyDescent="0.3"/>
    <row r="348" ht="14.25" customHeight="1" x14ac:dyDescent="0.3"/>
    <row r="349" ht="14.25" customHeight="1" x14ac:dyDescent="0.3"/>
    <row r="350" ht="14.25" customHeight="1" x14ac:dyDescent="0.3"/>
    <row r="351" ht="14.25" customHeight="1" x14ac:dyDescent="0.3"/>
    <row r="352" ht="14.25" customHeight="1" x14ac:dyDescent="0.3"/>
    <row r="353" ht="14.25" customHeight="1" x14ac:dyDescent="0.3"/>
    <row r="354" ht="14.25" customHeight="1" x14ac:dyDescent="0.3"/>
    <row r="355" ht="14.25" customHeight="1" x14ac:dyDescent="0.3"/>
    <row r="356" ht="14.25" customHeight="1" x14ac:dyDescent="0.3"/>
    <row r="357" ht="14.25" customHeight="1" x14ac:dyDescent="0.3"/>
    <row r="358" ht="14.25" customHeight="1" x14ac:dyDescent="0.3"/>
    <row r="359" ht="14.25" customHeight="1" x14ac:dyDescent="0.3"/>
    <row r="360" ht="14.25" customHeight="1" x14ac:dyDescent="0.3"/>
    <row r="361" ht="14.25" customHeight="1" x14ac:dyDescent="0.3"/>
    <row r="362" ht="14.25" customHeight="1" x14ac:dyDescent="0.3"/>
    <row r="363" ht="14.25" customHeight="1" x14ac:dyDescent="0.3"/>
    <row r="364" ht="14.25" customHeight="1" x14ac:dyDescent="0.3"/>
    <row r="365" ht="14.25" customHeight="1" x14ac:dyDescent="0.3"/>
    <row r="366" ht="14.25" customHeight="1" x14ac:dyDescent="0.3"/>
    <row r="367" ht="14.25" customHeight="1" x14ac:dyDescent="0.3"/>
    <row r="368" ht="14.25" customHeight="1" x14ac:dyDescent="0.3"/>
    <row r="369" ht="14.25" customHeight="1" x14ac:dyDescent="0.3"/>
    <row r="370" ht="14.25" customHeight="1" x14ac:dyDescent="0.3"/>
    <row r="371" ht="14.25" customHeight="1" x14ac:dyDescent="0.3"/>
    <row r="372" ht="14.25" customHeight="1" x14ac:dyDescent="0.3"/>
    <row r="373" ht="14.25" customHeight="1" x14ac:dyDescent="0.3"/>
    <row r="374" ht="14.25" customHeight="1" x14ac:dyDescent="0.3"/>
    <row r="375" ht="14.25" customHeight="1" x14ac:dyDescent="0.3"/>
    <row r="376" ht="14.25" customHeight="1" x14ac:dyDescent="0.3"/>
    <row r="377" ht="14.25" customHeight="1" x14ac:dyDescent="0.3"/>
    <row r="378" ht="14.25" customHeight="1" x14ac:dyDescent="0.3"/>
    <row r="379" ht="14.25" customHeight="1" x14ac:dyDescent="0.3"/>
    <row r="380" ht="14.25" customHeight="1" x14ac:dyDescent="0.3"/>
    <row r="381" ht="14.25" customHeight="1" x14ac:dyDescent="0.3"/>
    <row r="382" ht="14.25" customHeight="1" x14ac:dyDescent="0.3"/>
    <row r="383" ht="14.25" customHeight="1" x14ac:dyDescent="0.3"/>
    <row r="384" ht="14.25" customHeight="1" x14ac:dyDescent="0.3"/>
    <row r="385" ht="14.25" customHeight="1" x14ac:dyDescent="0.3"/>
    <row r="386" ht="14.25" customHeight="1" x14ac:dyDescent="0.3"/>
    <row r="387" ht="14.25" customHeight="1" x14ac:dyDescent="0.3"/>
    <row r="388" ht="14.25" customHeight="1" x14ac:dyDescent="0.3"/>
    <row r="389" ht="14.25" customHeight="1" x14ac:dyDescent="0.3"/>
    <row r="390" ht="14.25" customHeight="1" x14ac:dyDescent="0.3"/>
    <row r="391" ht="14.25" customHeight="1" x14ac:dyDescent="0.3"/>
    <row r="392" ht="14.25" customHeight="1" x14ac:dyDescent="0.3"/>
    <row r="393" ht="14.25" customHeight="1" x14ac:dyDescent="0.3"/>
    <row r="394" ht="14.25" customHeight="1" x14ac:dyDescent="0.3"/>
    <row r="395" ht="14.25" customHeight="1" x14ac:dyDescent="0.3"/>
    <row r="396" ht="14.25" customHeight="1" x14ac:dyDescent="0.3"/>
    <row r="397" ht="14.25" customHeight="1" x14ac:dyDescent="0.3"/>
    <row r="398" ht="14.25" customHeight="1" x14ac:dyDescent="0.3"/>
    <row r="399" ht="14.25" customHeight="1" x14ac:dyDescent="0.3"/>
    <row r="400" ht="14.25" customHeight="1" x14ac:dyDescent="0.3"/>
    <row r="401" ht="14.25" customHeight="1" x14ac:dyDescent="0.3"/>
    <row r="402" ht="14.25" customHeight="1" x14ac:dyDescent="0.3"/>
    <row r="403" ht="14.25" customHeight="1" x14ac:dyDescent="0.3"/>
    <row r="404" ht="14.25" customHeight="1" x14ac:dyDescent="0.3"/>
    <row r="405" ht="14.25" customHeight="1" x14ac:dyDescent="0.3"/>
    <row r="406" ht="14.25" customHeight="1" x14ac:dyDescent="0.3"/>
    <row r="407" ht="14.25" customHeight="1" x14ac:dyDescent="0.3"/>
    <row r="408" ht="14.25" customHeight="1" x14ac:dyDescent="0.3"/>
    <row r="409" ht="14.25" customHeight="1" x14ac:dyDescent="0.3"/>
    <row r="410" ht="14.25" customHeight="1" x14ac:dyDescent="0.3"/>
    <row r="411" ht="14.25" customHeight="1" x14ac:dyDescent="0.3"/>
    <row r="412" ht="14.25" customHeight="1" x14ac:dyDescent="0.3"/>
    <row r="413" ht="14.25" customHeight="1" x14ac:dyDescent="0.3"/>
    <row r="414" ht="14.25" customHeight="1" x14ac:dyDescent="0.3"/>
    <row r="415" ht="14.25" customHeight="1" x14ac:dyDescent="0.3"/>
    <row r="416" ht="14.25" customHeight="1" x14ac:dyDescent="0.3"/>
    <row r="417" ht="14.25" customHeight="1" x14ac:dyDescent="0.3"/>
    <row r="418" ht="14.25" customHeight="1" x14ac:dyDescent="0.3"/>
    <row r="419" ht="14.25" customHeight="1" x14ac:dyDescent="0.3"/>
    <row r="420" ht="14.25" customHeight="1" x14ac:dyDescent="0.3"/>
    <row r="421" ht="14.25" customHeight="1" x14ac:dyDescent="0.3"/>
    <row r="422" ht="14.25" customHeight="1" x14ac:dyDescent="0.3"/>
    <row r="423" ht="14.25" customHeight="1" x14ac:dyDescent="0.3"/>
    <row r="424" ht="14.25" customHeight="1" x14ac:dyDescent="0.3"/>
    <row r="425" ht="14.25" customHeight="1" x14ac:dyDescent="0.3"/>
    <row r="426" ht="14.25" customHeight="1" x14ac:dyDescent="0.3"/>
    <row r="427" ht="14.25" customHeight="1" x14ac:dyDescent="0.3"/>
    <row r="428" ht="14.25" customHeight="1" x14ac:dyDescent="0.3"/>
    <row r="429" ht="14.25" customHeight="1" x14ac:dyDescent="0.3"/>
    <row r="430" ht="14.25" customHeight="1" x14ac:dyDescent="0.3"/>
    <row r="431" ht="14.25" customHeight="1" x14ac:dyDescent="0.3"/>
    <row r="432" ht="14.25" customHeight="1" x14ac:dyDescent="0.3"/>
    <row r="433" ht="14.25" customHeight="1" x14ac:dyDescent="0.3"/>
    <row r="434" ht="14.25" customHeight="1" x14ac:dyDescent="0.3"/>
    <row r="435" ht="14.25" customHeight="1" x14ac:dyDescent="0.3"/>
    <row r="436" ht="14.25" customHeight="1" x14ac:dyDescent="0.3"/>
    <row r="437" ht="14.25" customHeight="1" x14ac:dyDescent="0.3"/>
    <row r="438" ht="14.25" customHeight="1" x14ac:dyDescent="0.3"/>
    <row r="439" ht="14.25" customHeight="1" x14ac:dyDescent="0.3"/>
    <row r="440" ht="14.25" customHeight="1" x14ac:dyDescent="0.3"/>
    <row r="441" ht="14.25" customHeight="1" x14ac:dyDescent="0.3"/>
    <row r="442" ht="14.25" customHeight="1" x14ac:dyDescent="0.3"/>
    <row r="443" ht="14.25" customHeight="1" x14ac:dyDescent="0.3"/>
    <row r="444" ht="14.25" customHeight="1" x14ac:dyDescent="0.3"/>
    <row r="445" ht="14.25" customHeight="1" x14ac:dyDescent="0.3"/>
    <row r="446" ht="14.25" customHeight="1" x14ac:dyDescent="0.3"/>
    <row r="447" ht="14.25" customHeight="1" x14ac:dyDescent="0.3"/>
    <row r="448" ht="14.25" customHeight="1" x14ac:dyDescent="0.3"/>
    <row r="449" ht="14.25" customHeight="1" x14ac:dyDescent="0.3"/>
    <row r="450" ht="14.25" customHeight="1" x14ac:dyDescent="0.3"/>
    <row r="451" ht="14.25" customHeight="1" x14ac:dyDescent="0.3"/>
    <row r="452" ht="14.25" customHeight="1" x14ac:dyDescent="0.3"/>
    <row r="453" ht="14.25" customHeight="1" x14ac:dyDescent="0.3"/>
    <row r="454" ht="14.25" customHeight="1" x14ac:dyDescent="0.3"/>
    <row r="455" ht="14.25" customHeight="1" x14ac:dyDescent="0.3"/>
    <row r="456" ht="14.25" customHeight="1" x14ac:dyDescent="0.3"/>
    <row r="457" ht="14.25" customHeight="1" x14ac:dyDescent="0.3"/>
    <row r="458" ht="14.25" customHeight="1" x14ac:dyDescent="0.3"/>
    <row r="459" ht="14.25" customHeight="1" x14ac:dyDescent="0.3"/>
    <row r="460" ht="14.25" customHeight="1" x14ac:dyDescent="0.3"/>
    <row r="461" ht="14.25" customHeight="1" x14ac:dyDescent="0.3"/>
    <row r="462" ht="14.25" customHeight="1" x14ac:dyDescent="0.3"/>
    <row r="463" ht="14.25" customHeight="1" x14ac:dyDescent="0.3"/>
    <row r="464" ht="14.25" customHeight="1" x14ac:dyDescent="0.3"/>
    <row r="465" ht="14.25" customHeight="1" x14ac:dyDescent="0.3"/>
    <row r="466" ht="14.25" customHeight="1" x14ac:dyDescent="0.3"/>
    <row r="467" ht="14.25" customHeight="1" x14ac:dyDescent="0.3"/>
    <row r="468" ht="14.25" customHeight="1" x14ac:dyDescent="0.3"/>
    <row r="469" ht="14.25" customHeight="1" x14ac:dyDescent="0.3"/>
    <row r="470" ht="14.25" customHeight="1" x14ac:dyDescent="0.3"/>
    <row r="471" ht="14.25" customHeight="1" x14ac:dyDescent="0.3"/>
    <row r="472" ht="14.25" customHeight="1" x14ac:dyDescent="0.3"/>
    <row r="473" ht="14.25" customHeight="1" x14ac:dyDescent="0.3"/>
    <row r="474" ht="14.25" customHeight="1" x14ac:dyDescent="0.3"/>
    <row r="475" ht="14.25" customHeight="1" x14ac:dyDescent="0.3"/>
    <row r="476" ht="14.25" customHeight="1" x14ac:dyDescent="0.3"/>
    <row r="477" ht="14.25" customHeight="1" x14ac:dyDescent="0.3"/>
    <row r="478" ht="14.25" customHeight="1" x14ac:dyDescent="0.3"/>
    <row r="479" ht="14.25" customHeight="1" x14ac:dyDescent="0.3"/>
    <row r="480" ht="14.25" customHeight="1" x14ac:dyDescent="0.3"/>
    <row r="481" ht="14.25" customHeight="1" x14ac:dyDescent="0.3"/>
    <row r="482" ht="14.25" customHeight="1" x14ac:dyDescent="0.3"/>
    <row r="483" ht="14.25" customHeight="1" x14ac:dyDescent="0.3"/>
    <row r="484" ht="14.25" customHeight="1" x14ac:dyDescent="0.3"/>
    <row r="485" ht="14.25" customHeight="1" x14ac:dyDescent="0.3"/>
    <row r="486" ht="14.25" customHeight="1" x14ac:dyDescent="0.3"/>
    <row r="487" ht="14.25" customHeight="1" x14ac:dyDescent="0.3"/>
    <row r="488" ht="14.25" customHeight="1" x14ac:dyDescent="0.3"/>
    <row r="489" ht="14.25" customHeight="1" x14ac:dyDescent="0.3"/>
    <row r="490" ht="14.25" customHeight="1" x14ac:dyDescent="0.3"/>
    <row r="491" ht="14.25" customHeight="1" x14ac:dyDescent="0.3"/>
    <row r="492" ht="14.25" customHeight="1" x14ac:dyDescent="0.3"/>
    <row r="493" ht="14.25" customHeight="1" x14ac:dyDescent="0.3"/>
    <row r="494" ht="14.25" customHeight="1" x14ac:dyDescent="0.3"/>
    <row r="495" ht="14.25" customHeight="1" x14ac:dyDescent="0.3"/>
    <row r="496" ht="14.25" customHeight="1" x14ac:dyDescent="0.3"/>
    <row r="497" ht="14.25" customHeight="1" x14ac:dyDescent="0.3"/>
    <row r="498" ht="14.25" customHeight="1" x14ac:dyDescent="0.3"/>
    <row r="499" ht="14.25" customHeight="1" x14ac:dyDescent="0.3"/>
    <row r="500" ht="14.25" customHeight="1" x14ac:dyDescent="0.3"/>
    <row r="501" ht="14.25" customHeight="1" x14ac:dyDescent="0.3"/>
    <row r="502" ht="14.25" customHeight="1" x14ac:dyDescent="0.3"/>
    <row r="503" ht="14.25" customHeight="1" x14ac:dyDescent="0.3"/>
    <row r="504" ht="14.25" customHeight="1" x14ac:dyDescent="0.3"/>
    <row r="505" ht="14.25" customHeight="1" x14ac:dyDescent="0.3"/>
    <row r="506" ht="14.25" customHeight="1" x14ac:dyDescent="0.3"/>
    <row r="507" ht="14.25" customHeight="1" x14ac:dyDescent="0.3"/>
    <row r="508" ht="14.25" customHeight="1" x14ac:dyDescent="0.3"/>
    <row r="509" ht="14.25" customHeight="1" x14ac:dyDescent="0.3"/>
    <row r="510" ht="14.25" customHeight="1" x14ac:dyDescent="0.3"/>
    <row r="511" ht="14.25" customHeight="1" x14ac:dyDescent="0.3"/>
    <row r="512" ht="14.25" customHeight="1" x14ac:dyDescent="0.3"/>
    <row r="513" ht="14.25" customHeight="1" x14ac:dyDescent="0.3"/>
    <row r="514" ht="14.25" customHeight="1" x14ac:dyDescent="0.3"/>
    <row r="515" ht="14.25" customHeight="1" x14ac:dyDescent="0.3"/>
    <row r="516" ht="14.25" customHeight="1" x14ac:dyDescent="0.3"/>
    <row r="517" ht="14.25" customHeight="1" x14ac:dyDescent="0.3"/>
    <row r="518" ht="14.25" customHeight="1" x14ac:dyDescent="0.3"/>
    <row r="519" ht="14.25" customHeight="1" x14ac:dyDescent="0.3"/>
    <row r="520" ht="14.25" customHeight="1" x14ac:dyDescent="0.3"/>
    <row r="521" ht="14.25" customHeight="1" x14ac:dyDescent="0.3"/>
    <row r="522" ht="14.25" customHeight="1" x14ac:dyDescent="0.3"/>
    <row r="523" ht="14.25" customHeight="1" x14ac:dyDescent="0.3"/>
    <row r="524" ht="14.25" customHeight="1" x14ac:dyDescent="0.3"/>
    <row r="525" ht="14.25" customHeight="1" x14ac:dyDescent="0.3"/>
    <row r="526" ht="14.25" customHeight="1" x14ac:dyDescent="0.3"/>
    <row r="527" ht="14.25" customHeight="1" x14ac:dyDescent="0.3"/>
    <row r="528" ht="14.25" customHeight="1" x14ac:dyDescent="0.3"/>
    <row r="529" ht="14.25" customHeight="1" x14ac:dyDescent="0.3"/>
    <row r="530" ht="14.25" customHeight="1" x14ac:dyDescent="0.3"/>
    <row r="531" ht="14.25" customHeight="1" x14ac:dyDescent="0.3"/>
    <row r="532" ht="14.25" customHeight="1" x14ac:dyDescent="0.3"/>
    <row r="533" ht="14.25" customHeight="1" x14ac:dyDescent="0.3"/>
    <row r="534" ht="14.25" customHeight="1" x14ac:dyDescent="0.3"/>
    <row r="535" ht="14.25" customHeight="1" x14ac:dyDescent="0.3"/>
    <row r="536" ht="14.25" customHeight="1" x14ac:dyDescent="0.3"/>
    <row r="537" ht="14.25" customHeight="1" x14ac:dyDescent="0.3"/>
    <row r="538" ht="14.25" customHeight="1" x14ac:dyDescent="0.3"/>
    <row r="539" ht="14.25" customHeight="1" x14ac:dyDescent="0.3"/>
    <row r="540" ht="14.25" customHeight="1" x14ac:dyDescent="0.3"/>
    <row r="541" ht="14.25" customHeight="1" x14ac:dyDescent="0.3"/>
    <row r="542" ht="14.25" customHeight="1" x14ac:dyDescent="0.3"/>
    <row r="543" ht="14.25" customHeight="1" x14ac:dyDescent="0.3"/>
    <row r="544" ht="14.25" customHeight="1" x14ac:dyDescent="0.3"/>
    <row r="545" ht="14.25" customHeight="1" x14ac:dyDescent="0.3"/>
    <row r="546" ht="14.25" customHeight="1" x14ac:dyDescent="0.3"/>
    <row r="547" ht="14.25" customHeight="1" x14ac:dyDescent="0.3"/>
    <row r="548" ht="14.25" customHeight="1" x14ac:dyDescent="0.3"/>
    <row r="549" ht="14.25" customHeight="1" x14ac:dyDescent="0.3"/>
    <row r="550" ht="14.25" customHeight="1" x14ac:dyDescent="0.3"/>
    <row r="551" ht="14.25" customHeight="1" x14ac:dyDescent="0.3"/>
    <row r="552" ht="14.25" customHeight="1" x14ac:dyDescent="0.3"/>
    <row r="553" ht="14.25" customHeight="1" x14ac:dyDescent="0.3"/>
    <row r="554" ht="14.25" customHeight="1" x14ac:dyDescent="0.3"/>
    <row r="555" ht="14.25" customHeight="1" x14ac:dyDescent="0.3"/>
    <row r="556" ht="14.25" customHeight="1" x14ac:dyDescent="0.3"/>
    <row r="557" ht="14.25" customHeight="1" x14ac:dyDescent="0.3"/>
    <row r="558" ht="14.25" customHeight="1" x14ac:dyDescent="0.3"/>
    <row r="559" ht="14.25" customHeight="1" x14ac:dyDescent="0.3"/>
    <row r="560" ht="14.25" customHeight="1" x14ac:dyDescent="0.3"/>
    <row r="561" ht="14.25" customHeight="1" x14ac:dyDescent="0.3"/>
    <row r="562" ht="14.25" customHeight="1" x14ac:dyDescent="0.3"/>
    <row r="563" ht="14.25" customHeight="1" x14ac:dyDescent="0.3"/>
    <row r="564" ht="14.25" customHeight="1" x14ac:dyDescent="0.3"/>
    <row r="565" ht="14.25" customHeight="1" x14ac:dyDescent="0.3"/>
    <row r="566" ht="14.25" customHeight="1" x14ac:dyDescent="0.3"/>
    <row r="567" ht="14.25" customHeight="1" x14ac:dyDescent="0.3"/>
    <row r="568" ht="14.25" customHeight="1" x14ac:dyDescent="0.3"/>
    <row r="569" ht="14.25" customHeight="1" x14ac:dyDescent="0.3"/>
    <row r="570" ht="14.25" customHeight="1" x14ac:dyDescent="0.3"/>
    <row r="571" ht="14.25" customHeight="1" x14ac:dyDescent="0.3"/>
    <row r="572" ht="14.25" customHeight="1" x14ac:dyDescent="0.3"/>
    <row r="573" ht="14.25" customHeight="1" x14ac:dyDescent="0.3"/>
    <row r="574" ht="14.25" customHeight="1" x14ac:dyDescent="0.3"/>
    <row r="575" ht="14.25" customHeight="1" x14ac:dyDescent="0.3"/>
    <row r="576" ht="14.25" customHeight="1" x14ac:dyDescent="0.3"/>
    <row r="577" ht="14.25" customHeight="1" x14ac:dyDescent="0.3"/>
    <row r="578" ht="14.25" customHeight="1" x14ac:dyDescent="0.3"/>
    <row r="579" ht="14.25" customHeight="1" x14ac:dyDescent="0.3"/>
    <row r="580" ht="14.25" customHeight="1" x14ac:dyDescent="0.3"/>
    <row r="581" ht="14.25" customHeight="1" x14ac:dyDescent="0.3"/>
    <row r="582" ht="14.25" customHeight="1" x14ac:dyDescent="0.3"/>
    <row r="583" ht="14.25" customHeight="1" x14ac:dyDescent="0.3"/>
    <row r="584" ht="14.25" customHeight="1" x14ac:dyDescent="0.3"/>
    <row r="585" ht="14.25" customHeight="1" x14ac:dyDescent="0.3"/>
    <row r="586" ht="14.25" customHeight="1" x14ac:dyDescent="0.3"/>
    <row r="587" ht="14.25" customHeight="1" x14ac:dyDescent="0.3"/>
    <row r="588" ht="14.25" customHeight="1" x14ac:dyDescent="0.3"/>
    <row r="589" ht="14.25" customHeight="1" x14ac:dyDescent="0.3"/>
    <row r="590" ht="14.25" customHeight="1" x14ac:dyDescent="0.3"/>
    <row r="591" ht="14.25" customHeight="1" x14ac:dyDescent="0.3"/>
    <row r="592" ht="14.25" customHeight="1" x14ac:dyDescent="0.3"/>
    <row r="593" ht="14.25" customHeight="1" x14ac:dyDescent="0.3"/>
    <row r="594" ht="14.25" customHeight="1" x14ac:dyDescent="0.3"/>
    <row r="595" ht="14.25" customHeight="1" x14ac:dyDescent="0.3"/>
    <row r="596" ht="14.25" customHeight="1" x14ac:dyDescent="0.3"/>
    <row r="597" ht="14.25" customHeight="1" x14ac:dyDescent="0.3"/>
    <row r="598" ht="14.25" customHeight="1" x14ac:dyDescent="0.3"/>
    <row r="599" ht="14.25" customHeight="1" x14ac:dyDescent="0.3"/>
    <row r="600" ht="14.25" customHeight="1" x14ac:dyDescent="0.3"/>
    <row r="601" ht="14.25" customHeight="1" x14ac:dyDescent="0.3"/>
    <row r="602" ht="14.25" customHeight="1" x14ac:dyDescent="0.3"/>
    <row r="603" ht="14.25" customHeight="1" x14ac:dyDescent="0.3"/>
    <row r="604" ht="14.25" customHeight="1" x14ac:dyDescent="0.3"/>
    <row r="605" ht="14.25" customHeight="1" x14ac:dyDescent="0.3"/>
    <row r="606" ht="14.25" customHeight="1" x14ac:dyDescent="0.3"/>
    <row r="607" ht="14.25" customHeight="1" x14ac:dyDescent="0.3"/>
    <row r="608" ht="14.25" customHeight="1" x14ac:dyDescent="0.3"/>
    <row r="609" ht="14.25" customHeight="1" x14ac:dyDescent="0.3"/>
    <row r="610" ht="14.25" customHeight="1" x14ac:dyDescent="0.3"/>
    <row r="611" ht="14.25" customHeight="1" x14ac:dyDescent="0.3"/>
    <row r="612" ht="14.25" customHeight="1" x14ac:dyDescent="0.3"/>
    <row r="613" ht="14.25" customHeight="1" x14ac:dyDescent="0.3"/>
    <row r="614" ht="14.25" customHeight="1" x14ac:dyDescent="0.3"/>
    <row r="615" ht="14.25" customHeight="1" x14ac:dyDescent="0.3"/>
    <row r="616" ht="14.25" customHeight="1" x14ac:dyDescent="0.3"/>
    <row r="617" ht="14.25" customHeight="1" x14ac:dyDescent="0.3"/>
    <row r="618" ht="14.25" customHeight="1" x14ac:dyDescent="0.3"/>
    <row r="619" ht="14.25" customHeight="1" x14ac:dyDescent="0.3"/>
    <row r="620" ht="14.25" customHeight="1" x14ac:dyDescent="0.3"/>
    <row r="621" ht="14.25" customHeight="1" x14ac:dyDescent="0.3"/>
    <row r="622" ht="14.25" customHeight="1" x14ac:dyDescent="0.3"/>
    <row r="623" ht="14.25" customHeight="1" x14ac:dyDescent="0.3"/>
    <row r="624" ht="14.25" customHeight="1" x14ac:dyDescent="0.3"/>
    <row r="625" ht="14.25" customHeight="1" x14ac:dyDescent="0.3"/>
    <row r="626" ht="14.25" customHeight="1" x14ac:dyDescent="0.3"/>
    <row r="627" ht="14.25" customHeight="1" x14ac:dyDescent="0.3"/>
    <row r="628" ht="14.25" customHeight="1" x14ac:dyDescent="0.3"/>
    <row r="629" ht="14.25" customHeight="1" x14ac:dyDescent="0.3"/>
    <row r="630" ht="14.25" customHeight="1" x14ac:dyDescent="0.3"/>
    <row r="631" ht="14.25" customHeight="1" x14ac:dyDescent="0.3"/>
    <row r="632" ht="14.25" customHeight="1" x14ac:dyDescent="0.3"/>
    <row r="633" ht="14.25" customHeight="1" x14ac:dyDescent="0.3"/>
    <row r="634" ht="14.25" customHeight="1" x14ac:dyDescent="0.3"/>
    <row r="635" ht="14.25" customHeight="1" x14ac:dyDescent="0.3"/>
    <row r="636" ht="14.25" customHeight="1" x14ac:dyDescent="0.3"/>
    <row r="637" ht="14.25" customHeight="1" x14ac:dyDescent="0.3"/>
    <row r="638" ht="14.25" customHeight="1" x14ac:dyDescent="0.3"/>
    <row r="639" ht="14.25" customHeight="1" x14ac:dyDescent="0.3"/>
    <row r="640" ht="14.25" customHeight="1" x14ac:dyDescent="0.3"/>
    <row r="641" ht="14.25" customHeight="1" x14ac:dyDescent="0.3"/>
    <row r="642" ht="14.25" customHeight="1" x14ac:dyDescent="0.3"/>
    <row r="643" ht="14.25" customHeight="1" x14ac:dyDescent="0.3"/>
    <row r="644" ht="14.25" customHeight="1" x14ac:dyDescent="0.3"/>
    <row r="645" ht="14.25" customHeight="1" x14ac:dyDescent="0.3"/>
    <row r="646" ht="14.25" customHeight="1" x14ac:dyDescent="0.3"/>
    <row r="647" ht="14.25" customHeight="1" x14ac:dyDescent="0.3"/>
    <row r="648" ht="14.25" customHeight="1" x14ac:dyDescent="0.3"/>
    <row r="649" ht="14.25" customHeight="1" x14ac:dyDescent="0.3"/>
    <row r="650" ht="14.25" customHeight="1" x14ac:dyDescent="0.3"/>
    <row r="651" ht="14.25" customHeight="1" x14ac:dyDescent="0.3"/>
    <row r="652" ht="14.25" customHeight="1" x14ac:dyDescent="0.3"/>
    <row r="653" ht="14.25" customHeight="1" x14ac:dyDescent="0.3"/>
    <row r="654" ht="14.25" customHeight="1" x14ac:dyDescent="0.3"/>
    <row r="655" ht="14.25" customHeight="1" x14ac:dyDescent="0.3"/>
    <row r="656" ht="14.25" customHeight="1" x14ac:dyDescent="0.3"/>
    <row r="657" ht="14.25" customHeight="1" x14ac:dyDescent="0.3"/>
    <row r="658" ht="14.25" customHeight="1" x14ac:dyDescent="0.3"/>
    <row r="659" ht="14.25" customHeight="1" x14ac:dyDescent="0.3"/>
    <row r="660" ht="14.25" customHeight="1" x14ac:dyDescent="0.3"/>
    <row r="661" ht="14.25" customHeight="1" x14ac:dyDescent="0.3"/>
    <row r="662" ht="14.25" customHeight="1" x14ac:dyDescent="0.3"/>
    <row r="663" ht="14.25" customHeight="1" x14ac:dyDescent="0.3"/>
    <row r="664" ht="14.25" customHeight="1" x14ac:dyDescent="0.3"/>
    <row r="665" ht="14.25" customHeight="1" x14ac:dyDescent="0.3"/>
    <row r="666" ht="14.25" customHeight="1" x14ac:dyDescent="0.3"/>
    <row r="667" ht="14.25" customHeight="1" x14ac:dyDescent="0.3"/>
    <row r="668" ht="14.25" customHeight="1" x14ac:dyDescent="0.3"/>
    <row r="669" ht="14.25" customHeight="1" x14ac:dyDescent="0.3"/>
    <row r="670" ht="14.25" customHeight="1" x14ac:dyDescent="0.3"/>
    <row r="671" ht="14.25" customHeight="1" x14ac:dyDescent="0.3"/>
    <row r="672" ht="14.25" customHeight="1" x14ac:dyDescent="0.3"/>
    <row r="673" ht="14.25" customHeight="1" x14ac:dyDescent="0.3"/>
    <row r="674" ht="14.25" customHeight="1" x14ac:dyDescent="0.3"/>
    <row r="675" ht="14.25" customHeight="1" x14ac:dyDescent="0.3"/>
    <row r="676" ht="14.25" customHeight="1" x14ac:dyDescent="0.3"/>
    <row r="677" ht="14.25" customHeight="1" x14ac:dyDescent="0.3"/>
    <row r="678" ht="14.25" customHeight="1" x14ac:dyDescent="0.3"/>
    <row r="679" ht="14.25" customHeight="1" x14ac:dyDescent="0.3"/>
    <row r="680" ht="14.25" customHeight="1" x14ac:dyDescent="0.3"/>
    <row r="681" ht="14.25" customHeight="1" x14ac:dyDescent="0.3"/>
    <row r="682" ht="14.25" customHeight="1" x14ac:dyDescent="0.3"/>
    <row r="683" ht="14.25" customHeight="1" x14ac:dyDescent="0.3"/>
    <row r="684" ht="14.25" customHeight="1" x14ac:dyDescent="0.3"/>
    <row r="685" ht="14.25" customHeight="1" x14ac:dyDescent="0.3"/>
    <row r="686" ht="14.25" customHeight="1" x14ac:dyDescent="0.3"/>
    <row r="687" ht="14.25" customHeight="1" x14ac:dyDescent="0.3"/>
    <row r="688" ht="14.25" customHeight="1" x14ac:dyDescent="0.3"/>
    <row r="689" ht="14.25" customHeight="1" x14ac:dyDescent="0.3"/>
    <row r="690" ht="14.25" customHeight="1" x14ac:dyDescent="0.3"/>
    <row r="691" ht="14.25" customHeight="1" x14ac:dyDescent="0.3"/>
    <row r="692" ht="14.25" customHeight="1" x14ac:dyDescent="0.3"/>
    <row r="693" ht="14.25" customHeight="1" x14ac:dyDescent="0.3"/>
    <row r="694" ht="14.25" customHeight="1" x14ac:dyDescent="0.3"/>
    <row r="695" ht="14.25" customHeight="1" x14ac:dyDescent="0.3"/>
    <row r="696" ht="14.25" customHeight="1" x14ac:dyDescent="0.3"/>
    <row r="697" ht="14.25" customHeight="1" x14ac:dyDescent="0.3"/>
    <row r="698" ht="14.25" customHeight="1" x14ac:dyDescent="0.3"/>
    <row r="699" ht="14.25" customHeight="1" x14ac:dyDescent="0.3"/>
    <row r="700" ht="14.25" customHeight="1" x14ac:dyDescent="0.3"/>
    <row r="701" ht="14.25" customHeight="1" x14ac:dyDescent="0.3"/>
    <row r="702" ht="14.25" customHeight="1" x14ac:dyDescent="0.3"/>
    <row r="703" ht="14.25" customHeight="1" x14ac:dyDescent="0.3"/>
    <row r="704" ht="14.25" customHeight="1" x14ac:dyDescent="0.3"/>
    <row r="705" ht="14.25" customHeight="1" x14ac:dyDescent="0.3"/>
    <row r="706" ht="14.25" customHeight="1" x14ac:dyDescent="0.3"/>
    <row r="707" ht="14.25" customHeight="1" x14ac:dyDescent="0.3"/>
    <row r="708" ht="14.25" customHeight="1" x14ac:dyDescent="0.3"/>
    <row r="709" ht="14.25" customHeight="1" x14ac:dyDescent="0.3"/>
    <row r="710" ht="14.25" customHeight="1" x14ac:dyDescent="0.3"/>
    <row r="711" ht="14.25" customHeight="1" x14ac:dyDescent="0.3"/>
    <row r="712" ht="14.25" customHeight="1" x14ac:dyDescent="0.3"/>
    <row r="713" ht="14.25" customHeight="1" x14ac:dyDescent="0.3"/>
    <row r="714" ht="14.25" customHeight="1" x14ac:dyDescent="0.3"/>
    <row r="715" ht="14.25" customHeight="1" x14ac:dyDescent="0.3"/>
    <row r="716" ht="14.25" customHeight="1" x14ac:dyDescent="0.3"/>
    <row r="717" ht="14.25" customHeight="1" x14ac:dyDescent="0.3"/>
    <row r="718" ht="14.25" customHeight="1" x14ac:dyDescent="0.3"/>
    <row r="719" ht="14.25" customHeight="1" x14ac:dyDescent="0.3"/>
    <row r="720" ht="14.25" customHeight="1" x14ac:dyDescent="0.3"/>
    <row r="721" ht="14.25" customHeight="1" x14ac:dyDescent="0.3"/>
    <row r="722" ht="14.25" customHeight="1" x14ac:dyDescent="0.3"/>
    <row r="723" ht="14.25" customHeight="1" x14ac:dyDescent="0.3"/>
    <row r="724" ht="14.25" customHeight="1" x14ac:dyDescent="0.3"/>
    <row r="725" ht="14.25" customHeight="1" x14ac:dyDescent="0.3"/>
    <row r="726" ht="14.25" customHeight="1" x14ac:dyDescent="0.3"/>
    <row r="727" ht="14.25" customHeight="1" x14ac:dyDescent="0.3"/>
    <row r="728" ht="14.25" customHeight="1" x14ac:dyDescent="0.3"/>
    <row r="729" ht="14.25" customHeight="1" x14ac:dyDescent="0.3"/>
    <row r="730" ht="14.25" customHeight="1" x14ac:dyDescent="0.3"/>
    <row r="731" ht="14.25" customHeight="1" x14ac:dyDescent="0.3"/>
    <row r="732" ht="14.25" customHeight="1" x14ac:dyDescent="0.3"/>
    <row r="733" ht="14.25" customHeight="1" x14ac:dyDescent="0.3"/>
    <row r="734" ht="14.25" customHeight="1" x14ac:dyDescent="0.3"/>
    <row r="735" ht="14.25" customHeight="1" x14ac:dyDescent="0.3"/>
    <row r="736" ht="14.25" customHeight="1" x14ac:dyDescent="0.3"/>
    <row r="737" ht="14.25" customHeight="1" x14ac:dyDescent="0.3"/>
    <row r="738" ht="14.25" customHeight="1" x14ac:dyDescent="0.3"/>
    <row r="739" ht="14.25" customHeight="1" x14ac:dyDescent="0.3"/>
    <row r="740" ht="14.25" customHeight="1" x14ac:dyDescent="0.3"/>
    <row r="741" ht="14.25" customHeight="1" x14ac:dyDescent="0.3"/>
    <row r="742" ht="14.25" customHeight="1" x14ac:dyDescent="0.3"/>
    <row r="743" ht="14.25" customHeight="1" x14ac:dyDescent="0.3"/>
    <row r="744" ht="14.25" customHeight="1" x14ac:dyDescent="0.3"/>
    <row r="745" ht="14.25" customHeight="1" x14ac:dyDescent="0.3"/>
    <row r="746" ht="14.25" customHeight="1" x14ac:dyDescent="0.3"/>
    <row r="747" ht="14.25" customHeight="1" x14ac:dyDescent="0.3"/>
    <row r="748" ht="14.25" customHeight="1" x14ac:dyDescent="0.3"/>
    <row r="749" ht="14.25" customHeight="1" x14ac:dyDescent="0.3"/>
    <row r="750" ht="14.25" customHeight="1" x14ac:dyDescent="0.3"/>
    <row r="751" ht="14.25" customHeight="1" x14ac:dyDescent="0.3"/>
    <row r="752" ht="14.25" customHeight="1" x14ac:dyDescent="0.3"/>
    <row r="753" ht="14.25" customHeight="1" x14ac:dyDescent="0.3"/>
    <row r="754" ht="14.25" customHeight="1" x14ac:dyDescent="0.3"/>
    <row r="755" ht="14.25" customHeight="1" x14ac:dyDescent="0.3"/>
    <row r="756" ht="14.25" customHeight="1" x14ac:dyDescent="0.3"/>
    <row r="757" ht="14.25" customHeight="1" x14ac:dyDescent="0.3"/>
    <row r="758" ht="14.25" customHeight="1" x14ac:dyDescent="0.3"/>
    <row r="759" ht="14.25" customHeight="1" x14ac:dyDescent="0.3"/>
    <row r="760" ht="14.25" customHeight="1" x14ac:dyDescent="0.3"/>
    <row r="761" ht="14.25" customHeight="1" x14ac:dyDescent="0.3"/>
    <row r="762" ht="14.25" customHeight="1" x14ac:dyDescent="0.3"/>
    <row r="763" ht="14.25" customHeight="1" x14ac:dyDescent="0.3"/>
    <row r="764" ht="14.25" customHeight="1" x14ac:dyDescent="0.3"/>
    <row r="765" ht="14.25" customHeight="1" x14ac:dyDescent="0.3"/>
    <row r="766" ht="14.25" customHeight="1" x14ac:dyDescent="0.3"/>
    <row r="767" ht="14.25" customHeight="1" x14ac:dyDescent="0.3"/>
    <row r="768" ht="14.25" customHeight="1" x14ac:dyDescent="0.3"/>
    <row r="769" ht="14.25" customHeight="1" x14ac:dyDescent="0.3"/>
    <row r="770" ht="14.25" customHeight="1" x14ac:dyDescent="0.3"/>
    <row r="771" ht="14.25" customHeight="1" x14ac:dyDescent="0.3"/>
    <row r="772" ht="14.25" customHeight="1" x14ac:dyDescent="0.3"/>
    <row r="773" ht="14.25" customHeight="1" x14ac:dyDescent="0.3"/>
    <row r="774" ht="14.25" customHeight="1" x14ac:dyDescent="0.3"/>
    <row r="775" ht="14.25" customHeight="1" x14ac:dyDescent="0.3"/>
    <row r="776" ht="14.25" customHeight="1" x14ac:dyDescent="0.3"/>
    <row r="777" ht="14.25" customHeight="1" x14ac:dyDescent="0.3"/>
    <row r="778" ht="14.25" customHeight="1" x14ac:dyDescent="0.3"/>
    <row r="779" ht="14.25" customHeight="1" x14ac:dyDescent="0.3"/>
    <row r="780" ht="14.25" customHeight="1" x14ac:dyDescent="0.3"/>
    <row r="781" ht="14.25" customHeight="1" x14ac:dyDescent="0.3"/>
    <row r="782" ht="14.25" customHeight="1" x14ac:dyDescent="0.3"/>
    <row r="783" ht="14.25" customHeight="1" x14ac:dyDescent="0.3"/>
    <row r="784" ht="14.25" customHeight="1" x14ac:dyDescent="0.3"/>
    <row r="785" ht="14.25" customHeight="1" x14ac:dyDescent="0.3"/>
    <row r="786" ht="14.25" customHeight="1" x14ac:dyDescent="0.3"/>
    <row r="787" ht="14.25" customHeight="1" x14ac:dyDescent="0.3"/>
    <row r="788" ht="14.25" customHeight="1" x14ac:dyDescent="0.3"/>
    <row r="789" ht="14.25" customHeight="1" x14ac:dyDescent="0.3"/>
    <row r="790" ht="14.25" customHeight="1" x14ac:dyDescent="0.3"/>
    <row r="791" ht="14.25" customHeight="1" x14ac:dyDescent="0.3"/>
    <row r="792" ht="14.25" customHeight="1" x14ac:dyDescent="0.3"/>
    <row r="793" ht="14.25" customHeight="1" x14ac:dyDescent="0.3"/>
    <row r="794" ht="14.25" customHeight="1" x14ac:dyDescent="0.3"/>
    <row r="795" ht="14.25" customHeight="1" x14ac:dyDescent="0.3"/>
    <row r="796" ht="14.25" customHeight="1" x14ac:dyDescent="0.3"/>
    <row r="797" ht="14.25" customHeight="1" x14ac:dyDescent="0.3"/>
    <row r="798" ht="14.25" customHeight="1" x14ac:dyDescent="0.3"/>
    <row r="799" ht="14.25" customHeight="1" x14ac:dyDescent="0.3"/>
    <row r="800" ht="14.25" customHeight="1" x14ac:dyDescent="0.3"/>
    <row r="801" ht="14.25" customHeight="1" x14ac:dyDescent="0.3"/>
    <row r="802" ht="14.25" customHeight="1" x14ac:dyDescent="0.3"/>
    <row r="803" ht="14.25" customHeight="1" x14ac:dyDescent="0.3"/>
    <row r="804" ht="14.25" customHeight="1" x14ac:dyDescent="0.3"/>
    <row r="805" ht="14.25" customHeight="1" x14ac:dyDescent="0.3"/>
    <row r="806" ht="14.25" customHeight="1" x14ac:dyDescent="0.3"/>
    <row r="807" ht="14.25" customHeight="1" x14ac:dyDescent="0.3"/>
    <row r="808" ht="14.25" customHeight="1" x14ac:dyDescent="0.3"/>
    <row r="809" ht="14.25" customHeight="1" x14ac:dyDescent="0.3"/>
    <row r="810" ht="14.25" customHeight="1" x14ac:dyDescent="0.3"/>
    <row r="811" ht="14.25" customHeight="1" x14ac:dyDescent="0.3"/>
    <row r="812" ht="14.25" customHeight="1" x14ac:dyDescent="0.3"/>
    <row r="813" ht="14.25" customHeight="1" x14ac:dyDescent="0.3"/>
    <row r="814" ht="14.25" customHeight="1" x14ac:dyDescent="0.3"/>
    <row r="815" ht="14.25" customHeight="1" x14ac:dyDescent="0.3"/>
    <row r="816" ht="14.25" customHeight="1" x14ac:dyDescent="0.3"/>
    <row r="817" ht="14.25" customHeight="1" x14ac:dyDescent="0.3"/>
    <row r="818" ht="14.25" customHeight="1" x14ac:dyDescent="0.3"/>
    <row r="819" ht="14.25" customHeight="1" x14ac:dyDescent="0.3"/>
    <row r="820" ht="14.25" customHeight="1" x14ac:dyDescent="0.3"/>
    <row r="821" ht="14.25" customHeight="1" x14ac:dyDescent="0.3"/>
    <row r="822" ht="14.25" customHeight="1" x14ac:dyDescent="0.3"/>
    <row r="823" ht="14.25" customHeight="1" x14ac:dyDescent="0.3"/>
    <row r="824" ht="14.25" customHeight="1" x14ac:dyDescent="0.3"/>
    <row r="825" ht="14.25" customHeight="1" x14ac:dyDescent="0.3"/>
    <row r="826" ht="14.25" customHeight="1" x14ac:dyDescent="0.3"/>
    <row r="827" ht="14.25" customHeight="1" x14ac:dyDescent="0.3"/>
    <row r="828" ht="14.25" customHeight="1" x14ac:dyDescent="0.3"/>
    <row r="829" ht="14.25" customHeight="1" x14ac:dyDescent="0.3"/>
    <row r="830" ht="14.25" customHeight="1" x14ac:dyDescent="0.3"/>
    <row r="831" ht="14.25" customHeight="1" x14ac:dyDescent="0.3"/>
    <row r="832" ht="14.25" customHeight="1" x14ac:dyDescent="0.3"/>
    <row r="833" ht="14.25" customHeight="1" x14ac:dyDescent="0.3"/>
    <row r="834" ht="14.25" customHeight="1" x14ac:dyDescent="0.3"/>
    <row r="835" ht="14.25" customHeight="1" x14ac:dyDescent="0.3"/>
    <row r="836" ht="14.25" customHeight="1" x14ac:dyDescent="0.3"/>
    <row r="837" ht="14.25" customHeight="1" x14ac:dyDescent="0.3"/>
    <row r="838" ht="14.25" customHeight="1" x14ac:dyDescent="0.3"/>
    <row r="839" ht="14.25" customHeight="1" x14ac:dyDescent="0.3"/>
    <row r="840" ht="14.25" customHeight="1" x14ac:dyDescent="0.3"/>
    <row r="841" ht="14.25" customHeight="1" x14ac:dyDescent="0.3"/>
    <row r="842" ht="14.25" customHeight="1" x14ac:dyDescent="0.3"/>
    <row r="843" ht="14.25" customHeight="1" x14ac:dyDescent="0.3"/>
    <row r="844" ht="14.25" customHeight="1" x14ac:dyDescent="0.3"/>
    <row r="845" ht="14.25" customHeight="1" x14ac:dyDescent="0.3"/>
    <row r="846" ht="14.25" customHeight="1" x14ac:dyDescent="0.3"/>
    <row r="847" ht="14.25" customHeight="1" x14ac:dyDescent="0.3"/>
    <row r="848" ht="14.25" customHeight="1" x14ac:dyDescent="0.3"/>
    <row r="849" ht="14.25" customHeight="1" x14ac:dyDescent="0.3"/>
    <row r="850" ht="14.25" customHeight="1" x14ac:dyDescent="0.3"/>
    <row r="851" ht="14.25" customHeight="1" x14ac:dyDescent="0.3"/>
    <row r="852" ht="14.25" customHeight="1" x14ac:dyDescent="0.3"/>
    <row r="853" ht="14.25" customHeight="1" x14ac:dyDescent="0.3"/>
    <row r="854" ht="14.25" customHeight="1" x14ac:dyDescent="0.3"/>
    <row r="855" ht="14.25" customHeight="1" x14ac:dyDescent="0.3"/>
    <row r="856" ht="14.25" customHeight="1" x14ac:dyDescent="0.3"/>
    <row r="857" ht="14.25" customHeight="1" x14ac:dyDescent="0.3"/>
    <row r="858" ht="14.25" customHeight="1" x14ac:dyDescent="0.3"/>
    <row r="859" ht="14.25" customHeight="1" x14ac:dyDescent="0.3"/>
    <row r="860" ht="14.25" customHeight="1" x14ac:dyDescent="0.3"/>
    <row r="861" ht="14.25" customHeight="1" x14ac:dyDescent="0.3"/>
    <row r="862" ht="14.25" customHeight="1" x14ac:dyDescent="0.3"/>
    <row r="863" ht="14.25" customHeight="1" x14ac:dyDescent="0.3"/>
    <row r="864" ht="14.25" customHeight="1" x14ac:dyDescent="0.3"/>
    <row r="865" ht="14.25" customHeight="1" x14ac:dyDescent="0.3"/>
    <row r="866" ht="14.25" customHeight="1" x14ac:dyDescent="0.3"/>
    <row r="867" ht="14.25" customHeight="1" x14ac:dyDescent="0.3"/>
    <row r="868" ht="14.25" customHeight="1" x14ac:dyDescent="0.3"/>
    <row r="869" ht="14.25" customHeight="1" x14ac:dyDescent="0.3"/>
    <row r="870" ht="14.25" customHeight="1" x14ac:dyDescent="0.3"/>
    <row r="871" ht="14.25" customHeight="1" x14ac:dyDescent="0.3"/>
    <row r="872" ht="14.25" customHeight="1" x14ac:dyDescent="0.3"/>
    <row r="873" ht="14.25" customHeight="1" x14ac:dyDescent="0.3"/>
    <row r="874" ht="14.25" customHeight="1" x14ac:dyDescent="0.3"/>
    <row r="875" ht="14.25" customHeight="1" x14ac:dyDescent="0.3"/>
    <row r="876" ht="14.25" customHeight="1" x14ac:dyDescent="0.3"/>
    <row r="877" ht="14.25" customHeight="1" x14ac:dyDescent="0.3"/>
    <row r="878" ht="14.25" customHeight="1" x14ac:dyDescent="0.3"/>
    <row r="879" ht="14.25" customHeight="1" x14ac:dyDescent="0.3"/>
    <row r="880" ht="14.25" customHeight="1" x14ac:dyDescent="0.3"/>
    <row r="881" ht="14.25" customHeight="1" x14ac:dyDescent="0.3"/>
    <row r="882" ht="14.25" customHeight="1" x14ac:dyDescent="0.3"/>
    <row r="883" ht="14.25" customHeight="1" x14ac:dyDescent="0.3"/>
    <row r="884" ht="14.25" customHeight="1" x14ac:dyDescent="0.3"/>
    <row r="885" ht="14.25" customHeight="1" x14ac:dyDescent="0.3"/>
    <row r="886" ht="14.25" customHeight="1" x14ac:dyDescent="0.3"/>
    <row r="887" ht="14.25" customHeight="1" x14ac:dyDescent="0.3"/>
    <row r="888" ht="14.25" customHeight="1" x14ac:dyDescent="0.3"/>
    <row r="889" ht="14.25" customHeight="1" x14ac:dyDescent="0.3"/>
    <row r="890" ht="14.25" customHeight="1" x14ac:dyDescent="0.3"/>
    <row r="891" ht="14.25" customHeight="1" x14ac:dyDescent="0.3"/>
    <row r="892" ht="14.25" customHeight="1" x14ac:dyDescent="0.3"/>
    <row r="893" ht="14.25" customHeight="1" x14ac:dyDescent="0.3"/>
    <row r="894" ht="14.25" customHeight="1" x14ac:dyDescent="0.3"/>
    <row r="895" ht="14.25" customHeight="1" x14ac:dyDescent="0.3"/>
    <row r="896" ht="14.25" customHeight="1" x14ac:dyDescent="0.3"/>
    <row r="897" ht="14.25" customHeight="1" x14ac:dyDescent="0.3"/>
    <row r="898" ht="14.25" customHeight="1" x14ac:dyDescent="0.3"/>
    <row r="899" ht="14.25" customHeight="1" x14ac:dyDescent="0.3"/>
    <row r="900" ht="14.25" customHeight="1" x14ac:dyDescent="0.3"/>
    <row r="901" ht="14.25" customHeight="1" x14ac:dyDescent="0.3"/>
    <row r="902" ht="14.25" customHeight="1" x14ac:dyDescent="0.3"/>
    <row r="903" ht="14.25" customHeight="1" x14ac:dyDescent="0.3"/>
    <row r="904" ht="14.25" customHeight="1" x14ac:dyDescent="0.3"/>
    <row r="905" ht="14.25" customHeight="1" x14ac:dyDescent="0.3"/>
    <row r="906" ht="14.25" customHeight="1" x14ac:dyDescent="0.3"/>
    <row r="907" ht="14.25" customHeight="1" x14ac:dyDescent="0.3"/>
    <row r="908" ht="14.25" customHeight="1" x14ac:dyDescent="0.3"/>
    <row r="909" ht="14.25" customHeight="1" x14ac:dyDescent="0.3"/>
    <row r="910" ht="14.25" customHeight="1" x14ac:dyDescent="0.3"/>
    <row r="911" ht="14.25" customHeight="1" x14ac:dyDescent="0.3"/>
    <row r="912" ht="14.25" customHeight="1" x14ac:dyDescent="0.3"/>
    <row r="913" ht="14.25" customHeight="1" x14ac:dyDescent="0.3"/>
    <row r="914" ht="14.25" customHeight="1" x14ac:dyDescent="0.3"/>
    <row r="915" ht="14.25" customHeight="1" x14ac:dyDescent="0.3"/>
    <row r="916" ht="14.25" customHeight="1" x14ac:dyDescent="0.3"/>
    <row r="917" ht="14.25" customHeight="1" x14ac:dyDescent="0.3"/>
    <row r="918" ht="14.25" customHeight="1" x14ac:dyDescent="0.3"/>
    <row r="919" ht="14.25" customHeight="1" x14ac:dyDescent="0.3"/>
    <row r="920" ht="14.25" customHeight="1" x14ac:dyDescent="0.3"/>
    <row r="921" ht="14.25" customHeight="1" x14ac:dyDescent="0.3"/>
    <row r="922" ht="14.25" customHeight="1" x14ac:dyDescent="0.3"/>
    <row r="923" ht="14.25" customHeight="1" x14ac:dyDescent="0.3"/>
    <row r="924" ht="14.25" customHeight="1" x14ac:dyDescent="0.3"/>
    <row r="925" ht="14.25" customHeight="1" x14ac:dyDescent="0.3"/>
    <row r="926" ht="14.25" customHeight="1" x14ac:dyDescent="0.3"/>
    <row r="927" ht="14.25" customHeight="1" x14ac:dyDescent="0.3"/>
    <row r="928" ht="14.25" customHeight="1" x14ac:dyDescent="0.3"/>
    <row r="929" ht="14.25" customHeight="1" x14ac:dyDescent="0.3"/>
    <row r="930" ht="14.25" customHeight="1" x14ac:dyDescent="0.3"/>
    <row r="931" ht="14.25" customHeight="1" x14ac:dyDescent="0.3"/>
    <row r="932" ht="14.25" customHeight="1" x14ac:dyDescent="0.3"/>
    <row r="933" ht="14.25" customHeight="1" x14ac:dyDescent="0.3"/>
    <row r="934" ht="14.25" customHeight="1" x14ac:dyDescent="0.3"/>
    <row r="935" ht="14.25" customHeight="1" x14ac:dyDescent="0.3"/>
    <row r="936" ht="14.25" customHeight="1" x14ac:dyDescent="0.3"/>
    <row r="937" ht="14.25" customHeight="1" x14ac:dyDescent="0.3"/>
    <row r="938" ht="14.25" customHeight="1" x14ac:dyDescent="0.3"/>
    <row r="939" ht="14.25" customHeight="1" x14ac:dyDescent="0.3"/>
    <row r="940" ht="14.25" customHeight="1" x14ac:dyDescent="0.3"/>
    <row r="941" ht="14.25" customHeight="1" x14ac:dyDescent="0.3"/>
    <row r="942" ht="14.25" customHeight="1" x14ac:dyDescent="0.3"/>
    <row r="943" ht="14.25" customHeight="1" x14ac:dyDescent="0.3"/>
    <row r="944" ht="14.25" customHeight="1" x14ac:dyDescent="0.3"/>
    <row r="945" ht="14.25" customHeight="1" x14ac:dyDescent="0.3"/>
    <row r="946" ht="14.25" customHeight="1" x14ac:dyDescent="0.3"/>
    <row r="947" ht="14.25" customHeight="1" x14ac:dyDescent="0.3"/>
    <row r="948" ht="14.25" customHeight="1" x14ac:dyDescent="0.3"/>
    <row r="949" ht="14.25" customHeight="1" x14ac:dyDescent="0.3"/>
    <row r="950" ht="14.25" customHeight="1" x14ac:dyDescent="0.3"/>
    <row r="951" ht="14.25" customHeight="1" x14ac:dyDescent="0.3"/>
    <row r="952" ht="14.25" customHeight="1" x14ac:dyDescent="0.3"/>
    <row r="953" ht="14.25" customHeight="1" x14ac:dyDescent="0.3"/>
    <row r="954" ht="14.25" customHeight="1" x14ac:dyDescent="0.3"/>
    <row r="955" ht="14.25" customHeight="1" x14ac:dyDescent="0.3"/>
    <row r="956" ht="14.25" customHeight="1" x14ac:dyDescent="0.3"/>
    <row r="957" ht="14.25" customHeight="1" x14ac:dyDescent="0.3"/>
    <row r="958" ht="14.25" customHeight="1" x14ac:dyDescent="0.3"/>
    <row r="959" ht="14.25" customHeight="1" x14ac:dyDescent="0.3"/>
    <row r="960" ht="14.25" customHeight="1" x14ac:dyDescent="0.3"/>
    <row r="961" ht="14.25" customHeight="1" x14ac:dyDescent="0.3"/>
    <row r="962" ht="14.25" customHeight="1" x14ac:dyDescent="0.3"/>
    <row r="963" ht="14.25" customHeight="1" x14ac:dyDescent="0.3"/>
    <row r="964" ht="14.25" customHeight="1" x14ac:dyDescent="0.3"/>
    <row r="965" ht="14.25" customHeight="1" x14ac:dyDescent="0.3"/>
    <row r="966" ht="14.25" customHeight="1" x14ac:dyDescent="0.3"/>
    <row r="967" ht="14.25" customHeight="1" x14ac:dyDescent="0.3"/>
    <row r="968" ht="14.25" customHeight="1" x14ac:dyDescent="0.3"/>
    <row r="969" ht="14.25" customHeight="1" x14ac:dyDescent="0.3"/>
    <row r="970" ht="14.25" customHeight="1" x14ac:dyDescent="0.3"/>
    <row r="971" ht="14.25" customHeight="1" x14ac:dyDescent="0.3"/>
    <row r="972" ht="14.25" customHeight="1" x14ac:dyDescent="0.3"/>
    <row r="973" ht="14.25" customHeight="1" x14ac:dyDescent="0.3"/>
    <row r="974" ht="14.25" customHeight="1" x14ac:dyDescent="0.3"/>
    <row r="975" ht="14.25" customHeight="1" x14ac:dyDescent="0.3"/>
    <row r="976" ht="14.25" customHeight="1" x14ac:dyDescent="0.3"/>
    <row r="977" ht="14.25" customHeight="1" x14ac:dyDescent="0.3"/>
    <row r="978" ht="14.25" customHeight="1" x14ac:dyDescent="0.3"/>
    <row r="979" ht="14.25" customHeight="1" x14ac:dyDescent="0.3"/>
    <row r="980" ht="14.25" customHeight="1" x14ac:dyDescent="0.3"/>
    <row r="981" ht="14.25" customHeight="1" x14ac:dyDescent="0.3"/>
    <row r="982" ht="14.25" customHeight="1" x14ac:dyDescent="0.3"/>
    <row r="983" ht="14.25" customHeight="1" x14ac:dyDescent="0.3"/>
    <row r="984" ht="14.25" customHeight="1" x14ac:dyDescent="0.3"/>
    <row r="985" ht="14.25" customHeight="1" x14ac:dyDescent="0.3"/>
    <row r="986" ht="14.25" customHeight="1" x14ac:dyDescent="0.3"/>
    <row r="987" ht="14.25" customHeight="1" x14ac:dyDescent="0.3"/>
    <row r="988" ht="14.25" customHeight="1" x14ac:dyDescent="0.3"/>
    <row r="989" ht="14.25" customHeight="1" x14ac:dyDescent="0.3"/>
    <row r="990" ht="14.25" customHeight="1" x14ac:dyDescent="0.3"/>
    <row r="991" ht="14.25" customHeight="1" x14ac:dyDescent="0.3"/>
    <row r="992" ht="14.25" customHeight="1" x14ac:dyDescent="0.3"/>
    <row r="993" ht="14.25" customHeight="1" x14ac:dyDescent="0.3"/>
    <row r="994" ht="14.25" customHeight="1" x14ac:dyDescent="0.3"/>
    <row r="995" ht="14.25" customHeight="1" x14ac:dyDescent="0.3"/>
    <row r="996" ht="14.25" customHeight="1" x14ac:dyDescent="0.3"/>
    <row r="997" ht="14.25" customHeight="1" x14ac:dyDescent="0.3"/>
    <row r="998" ht="14.25" customHeight="1" x14ac:dyDescent="0.3"/>
    <row r="999" ht="14.25" customHeight="1" x14ac:dyDescent="0.3"/>
    <row r="1000" ht="14.25" customHeight="1" x14ac:dyDescent="0.3"/>
    <row r="1001" ht="14.25" customHeight="1" x14ac:dyDescent="0.3"/>
    <row r="1002" ht="14.25" customHeight="1" x14ac:dyDescent="0.3"/>
    <row r="1003" ht="14.25" customHeight="1" x14ac:dyDescent="0.3"/>
    <row r="1004" ht="14.25" customHeight="1" x14ac:dyDescent="0.3"/>
  </sheetData>
  <sheetProtection algorithmName="SHA-512" hashValue="GqFpiy8QJR4mDWDAaDn/84OJq+9dBWQHiLKgtN0DF6JdvXN+tX0AdxWadLKsfKJTOM6MuKdI+D2tI6t/PRufBA==" saltValue="zh52876a6GOZVWStLfZSPA==" spinCount="100000" sheet="1" objects="1" scenarios="1"/>
  <mergeCells count="1">
    <mergeCell ref="A12:M12"/>
  </mergeCells>
  <hyperlinks>
    <hyperlink ref="M13" r:id="rId1" xr:uid="{00000000-0004-0000-0000-000000000000}"/>
  </hyperlinks>
  <pageMargins left="0.70866141732283472" right="0.70866141732283472" top="0.74803149606299213" bottom="0.74803149606299213" header="0" footer="0"/>
  <pageSetup paperSize="5" orientation="landscape" r:id="rId2"/>
  <headerFooter>
    <oddHeader>&amp;Cur</oddHeader>
  </headerFooter>
  <drawing r:id="rId3"/>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1000"/>
  <sheetViews>
    <sheetView tabSelected="1" workbookViewId="0">
      <selection activeCell="F6" sqref="F6"/>
    </sheetView>
  </sheetViews>
  <sheetFormatPr baseColWidth="10" defaultColWidth="14.44140625" defaultRowHeight="15" customHeight="1" x14ac:dyDescent="0.3"/>
  <cols>
    <col min="1" max="3" width="10.6640625" customWidth="1"/>
    <col min="4" max="4" width="17.109375" customWidth="1"/>
    <col min="5" max="5" width="14.44140625" customWidth="1"/>
    <col min="6" max="6" width="18.88671875" customWidth="1"/>
    <col min="7" max="7" width="12.6640625" customWidth="1"/>
    <col min="8" max="26" width="10.6640625" customWidth="1"/>
  </cols>
  <sheetData>
    <row r="1" spans="1:11" ht="14.25" customHeight="1" x14ac:dyDescent="0.3">
      <c r="A1" s="8" t="s">
        <v>26</v>
      </c>
    </row>
    <row r="2" spans="1:11" ht="14.25" customHeight="1" x14ac:dyDescent="0.3">
      <c r="A2" s="7"/>
    </row>
    <row r="3" spans="1:11" ht="21" x14ac:dyDescent="0.4">
      <c r="A3" s="2" t="s">
        <v>27</v>
      </c>
    </row>
    <row r="4" spans="1:11" ht="14.25" customHeight="1" x14ac:dyDescent="0.3">
      <c r="A4" s="8" t="s">
        <v>28</v>
      </c>
    </row>
    <row r="5" spans="1:11" ht="14.25" customHeight="1" x14ac:dyDescent="0.3"/>
    <row r="6" spans="1:11" ht="14.25" customHeight="1" x14ac:dyDescent="0.3">
      <c r="A6" s="9" t="s">
        <v>29</v>
      </c>
      <c r="F6" s="99" t="s">
        <v>32</v>
      </c>
      <c r="G6" s="10" t="s">
        <v>31</v>
      </c>
      <c r="I6" s="10" t="str">
        <f>IF(F6="",IF(F7="","Choisir la réponse appropriée",""),"")</f>
        <v/>
      </c>
      <c r="K6" s="11" t="s">
        <v>32</v>
      </c>
    </row>
    <row r="7" spans="1:11" ht="14.25" customHeight="1" x14ac:dyDescent="0.3">
      <c r="A7" s="8" t="s">
        <v>33</v>
      </c>
      <c r="F7" s="12"/>
      <c r="G7" s="10"/>
      <c r="I7" s="10" t="str">
        <f>IF(F6="X",IF(F7="X","Ne choisir qu'une seule réponse",""),"")</f>
        <v/>
      </c>
      <c r="K7" s="11" t="s">
        <v>30</v>
      </c>
    </row>
    <row r="8" spans="1:11" ht="14.25" customHeight="1" x14ac:dyDescent="0.3">
      <c r="G8" s="10"/>
    </row>
    <row r="9" spans="1:11" ht="14.25" customHeight="1" x14ac:dyDescent="0.3">
      <c r="A9" s="9" t="s">
        <v>34</v>
      </c>
      <c r="F9" s="45">
        <v>15000</v>
      </c>
      <c r="G9" s="10" t="s">
        <v>35</v>
      </c>
    </row>
    <row r="10" spans="1:11" ht="14.25" customHeight="1" x14ac:dyDescent="0.3">
      <c r="A10" s="13" t="s">
        <v>36</v>
      </c>
      <c r="G10" s="10"/>
    </row>
    <row r="11" spans="1:11" ht="14.25" customHeight="1" x14ac:dyDescent="0.3">
      <c r="G11" s="10"/>
    </row>
    <row r="12" spans="1:11" ht="14.25" customHeight="1" x14ac:dyDescent="0.3">
      <c r="A12" s="9" t="s">
        <v>37</v>
      </c>
      <c r="G12" s="10"/>
    </row>
    <row r="13" spans="1:11" ht="14.25" customHeight="1" x14ac:dyDescent="0.3">
      <c r="A13" s="8" t="s">
        <v>38</v>
      </c>
      <c r="G13" s="10"/>
    </row>
    <row r="14" spans="1:11" ht="14.25" customHeight="1" x14ac:dyDescent="0.3">
      <c r="G14" s="10"/>
    </row>
    <row r="15" spans="1:11" ht="14.25" customHeight="1" x14ac:dyDescent="0.3">
      <c r="E15" s="14" t="s">
        <v>39</v>
      </c>
      <c r="F15" s="46">
        <v>0.6</v>
      </c>
      <c r="G15" s="10" t="s">
        <v>40</v>
      </c>
    </row>
    <row r="16" spans="1:11" ht="14.25" customHeight="1" x14ac:dyDescent="0.3">
      <c r="E16" s="14" t="s">
        <v>41</v>
      </c>
      <c r="F16" s="46">
        <v>0.05</v>
      </c>
      <c r="G16" s="10" t="s">
        <v>40</v>
      </c>
    </row>
    <row r="17" spans="1:7" ht="14.25" customHeight="1" x14ac:dyDescent="0.3">
      <c r="E17" s="14" t="s">
        <v>42</v>
      </c>
      <c r="F17" s="46">
        <v>0.05</v>
      </c>
      <c r="G17" s="10" t="s">
        <v>40</v>
      </c>
    </row>
    <row r="18" spans="1:7" ht="14.25" customHeight="1" x14ac:dyDescent="0.3">
      <c r="E18" s="15" t="s">
        <v>43</v>
      </c>
      <c r="F18" s="47">
        <v>0.3</v>
      </c>
      <c r="G18" s="10" t="s">
        <v>40</v>
      </c>
    </row>
    <row r="19" spans="1:7" ht="14.25" customHeight="1" x14ac:dyDescent="0.3">
      <c r="E19" s="16" t="s">
        <v>44</v>
      </c>
      <c r="F19" s="17">
        <f>SUM(F15:F18)</f>
        <v>1</v>
      </c>
      <c r="G19" s="10"/>
    </row>
    <row r="20" spans="1:7" ht="14.25" customHeight="1" x14ac:dyDescent="0.3">
      <c r="E20" s="18" t="str">
        <f>IF(F20=0,"",IF(F19&gt;1,"Vous avez","Il vous manque"))</f>
        <v/>
      </c>
      <c r="F20" s="17">
        <f>1-F19</f>
        <v>0</v>
      </c>
      <c r="G20" s="10" t="str">
        <f>IF(F20=0,"",IF(F19&gt;1,"en trop","à disposer"))</f>
        <v/>
      </c>
    </row>
    <row r="21" spans="1:7" ht="14.25" customHeight="1" x14ac:dyDescent="0.3">
      <c r="E21" s="18"/>
      <c r="F21" s="17"/>
      <c r="G21" s="10"/>
    </row>
    <row r="22" spans="1:7" ht="14.25" customHeight="1" x14ac:dyDescent="0.3">
      <c r="A22" s="9" t="s">
        <v>45</v>
      </c>
      <c r="E22" s="18"/>
      <c r="F22" s="17"/>
      <c r="G22" s="10"/>
    </row>
    <row r="23" spans="1:7" ht="14.25" customHeight="1" x14ac:dyDescent="0.3">
      <c r="A23" s="8" t="s">
        <v>46</v>
      </c>
      <c r="E23" s="18"/>
      <c r="F23" s="17"/>
    </row>
    <row r="24" spans="1:7" ht="14.25" customHeight="1" x14ac:dyDescent="0.3">
      <c r="A24" s="8" t="s">
        <v>47</v>
      </c>
      <c r="E24" s="18"/>
      <c r="F24" s="17"/>
    </row>
    <row r="25" spans="1:7" ht="14.25" customHeight="1" x14ac:dyDescent="0.3">
      <c r="E25" s="14" t="s">
        <v>48</v>
      </c>
      <c r="F25" s="48">
        <v>0.25</v>
      </c>
      <c r="G25" s="10" t="s">
        <v>49</v>
      </c>
    </row>
    <row r="26" spans="1:7" ht="14.25" customHeight="1" x14ac:dyDescent="0.3">
      <c r="E26" s="14"/>
      <c r="G26" s="10"/>
    </row>
    <row r="27" spans="1:7" ht="14.25" customHeight="1" x14ac:dyDescent="0.3">
      <c r="A27" s="9" t="s">
        <v>50</v>
      </c>
      <c r="E27" s="14"/>
      <c r="F27" s="49">
        <v>500000</v>
      </c>
      <c r="G27" s="10"/>
    </row>
    <row r="28" spans="1:7" ht="14.25" customHeight="1" x14ac:dyDescent="0.3">
      <c r="A28" s="8" t="s">
        <v>51</v>
      </c>
      <c r="E28" s="14"/>
      <c r="G28" s="10"/>
    </row>
    <row r="29" spans="1:7" ht="14.25" customHeight="1" x14ac:dyDescent="0.3">
      <c r="E29" s="14"/>
      <c r="G29" s="10"/>
    </row>
    <row r="30" spans="1:7" ht="21" x14ac:dyDescent="0.4">
      <c r="A30" s="2" t="s">
        <v>52</v>
      </c>
    </row>
    <row r="31" spans="1:7" ht="14.25" customHeight="1" x14ac:dyDescent="0.3">
      <c r="A31" s="4" t="s">
        <v>53</v>
      </c>
    </row>
    <row r="32" spans="1:7" ht="14.25" customHeight="1" x14ac:dyDescent="0.3">
      <c r="A32" s="10" t="s">
        <v>54</v>
      </c>
      <c r="F32" s="6" t="s">
        <v>21</v>
      </c>
    </row>
    <row r="33" spans="1:12" ht="14.25" customHeight="1" x14ac:dyDescent="0.3"/>
    <row r="34" spans="1:12" ht="14.25" customHeight="1" x14ac:dyDescent="0.3">
      <c r="A34" s="4" t="s">
        <v>55</v>
      </c>
      <c r="F34" s="19">
        <v>300</v>
      </c>
      <c r="G34" s="4" t="s">
        <v>56</v>
      </c>
    </row>
    <row r="35" spans="1:12" ht="14.25" customHeight="1" x14ac:dyDescent="0.3">
      <c r="A35" s="4" t="s">
        <v>57</v>
      </c>
      <c r="F35" s="19">
        <v>150</v>
      </c>
      <c r="G35" s="4" t="s">
        <v>58</v>
      </c>
    </row>
    <row r="36" spans="1:12" ht="14.25" customHeight="1" x14ac:dyDescent="0.3">
      <c r="A36" s="4" t="s">
        <v>59</v>
      </c>
      <c r="F36" s="20">
        <v>0.25</v>
      </c>
      <c r="G36" s="4" t="s">
        <v>60</v>
      </c>
    </row>
    <row r="37" spans="1:12" ht="14.25" customHeight="1" x14ac:dyDescent="0.3">
      <c r="A37" s="4" t="s">
        <v>61</v>
      </c>
      <c r="F37" s="21">
        <v>0</v>
      </c>
      <c r="G37" s="4" t="s">
        <v>60</v>
      </c>
    </row>
    <row r="38" spans="1:12" ht="14.25" customHeight="1" x14ac:dyDescent="0.3">
      <c r="A38" s="4" t="s">
        <v>62</v>
      </c>
      <c r="F38" s="20">
        <f>IF(F6="Rénovation",0,15%)</f>
        <v>0</v>
      </c>
      <c r="G38" s="4" t="s">
        <v>63</v>
      </c>
      <c r="L38" s="22"/>
    </row>
    <row r="39" spans="1:12" ht="14.25" customHeight="1" x14ac:dyDescent="0.3">
      <c r="A39" s="4" t="s">
        <v>64</v>
      </c>
      <c r="F39" s="21">
        <v>1</v>
      </c>
      <c r="G39" s="4" t="s">
        <v>63</v>
      </c>
    </row>
    <row r="40" spans="1:12" ht="14.25" customHeight="1" x14ac:dyDescent="0.3">
      <c r="A40" s="4" t="s">
        <v>65</v>
      </c>
      <c r="F40" s="23">
        <v>5.0000000000000001E-3</v>
      </c>
      <c r="G40" s="4" t="s">
        <v>66</v>
      </c>
    </row>
    <row r="41" spans="1:12" ht="14.25" customHeight="1" x14ac:dyDescent="0.3">
      <c r="A41" s="4" t="s">
        <v>67</v>
      </c>
      <c r="F41" s="24">
        <v>3.2500000000000001E-2</v>
      </c>
      <c r="G41" s="4" t="s">
        <v>66</v>
      </c>
    </row>
    <row r="42" spans="1:12" ht="14.25" customHeight="1" x14ac:dyDescent="0.3">
      <c r="A42" s="4" t="s">
        <v>68</v>
      </c>
      <c r="F42" s="25">
        <v>1.25</v>
      </c>
      <c r="G42" s="4" t="s">
        <v>69</v>
      </c>
    </row>
    <row r="43" spans="1:12" ht="14.25" customHeight="1" x14ac:dyDescent="0.3">
      <c r="A43" s="4" t="s">
        <v>43</v>
      </c>
    </row>
    <row r="44" spans="1:12" ht="14.25" customHeight="1" x14ac:dyDescent="0.3">
      <c r="B44" s="4" t="s">
        <v>70</v>
      </c>
      <c r="F44" s="20">
        <v>0.75</v>
      </c>
      <c r="G44" s="4" t="s">
        <v>71</v>
      </c>
    </row>
    <row r="45" spans="1:12" ht="14.25" customHeight="1" x14ac:dyDescent="0.3">
      <c r="E45" s="14" t="s">
        <v>72</v>
      </c>
      <c r="F45" s="20">
        <v>0.04</v>
      </c>
      <c r="G45" s="4" t="s">
        <v>73</v>
      </c>
    </row>
    <row r="46" spans="1:12" ht="14.25" customHeight="1" x14ac:dyDescent="0.3">
      <c r="E46" s="14" t="s">
        <v>74</v>
      </c>
      <c r="F46" s="26">
        <v>15</v>
      </c>
      <c r="G46" s="4" t="s">
        <v>75</v>
      </c>
    </row>
    <row r="47" spans="1:12" ht="14.25" customHeight="1" x14ac:dyDescent="0.3">
      <c r="B47" s="4" t="s">
        <v>76</v>
      </c>
      <c r="E47" s="14"/>
      <c r="F47" s="27">
        <f>1-F44</f>
        <v>0.25</v>
      </c>
      <c r="G47" s="4" t="s">
        <v>71</v>
      </c>
    </row>
    <row r="48" spans="1:12" ht="14.25" customHeight="1" x14ac:dyDescent="0.3">
      <c r="E48" s="14" t="s">
        <v>72</v>
      </c>
      <c r="F48" s="20">
        <v>0.06</v>
      </c>
      <c r="G48" s="4" t="s">
        <v>73</v>
      </c>
    </row>
    <row r="49" spans="1:9" ht="14.25" customHeight="1" x14ac:dyDescent="0.3">
      <c r="E49" s="14" t="s">
        <v>77</v>
      </c>
      <c r="F49" s="26">
        <v>15</v>
      </c>
      <c r="G49" s="4" t="s">
        <v>75</v>
      </c>
    </row>
    <row r="50" spans="1:9" ht="14.25" customHeight="1" x14ac:dyDescent="0.3">
      <c r="B50" s="4" t="s">
        <v>78</v>
      </c>
      <c r="F50" s="27">
        <f>1-F44</f>
        <v>0.25</v>
      </c>
      <c r="G50" s="4" t="s">
        <v>71</v>
      </c>
    </row>
    <row r="51" spans="1:9" ht="14.25" customHeight="1" x14ac:dyDescent="0.3">
      <c r="A51" s="4" t="s">
        <v>79</v>
      </c>
      <c r="E51" s="4" t="s">
        <v>80</v>
      </c>
      <c r="F51" s="25">
        <v>5</v>
      </c>
    </row>
    <row r="52" spans="1:9" ht="14.25" customHeight="1" x14ac:dyDescent="0.3">
      <c r="E52" s="4" t="s">
        <v>81</v>
      </c>
      <c r="F52" s="25">
        <v>10</v>
      </c>
    </row>
    <row r="53" spans="1:9" ht="14.25" customHeight="1" x14ac:dyDescent="0.3">
      <c r="A53" s="7" t="s">
        <v>82</v>
      </c>
      <c r="F53" s="19">
        <f>ROUND(25*35*52*1.2*1.1,-2)</f>
        <v>60100</v>
      </c>
      <c r="G53" s="4" t="s">
        <v>83</v>
      </c>
    </row>
    <row r="54" spans="1:9" ht="14.25" customHeight="1" x14ac:dyDescent="0.3">
      <c r="A54" s="4" t="s">
        <v>84</v>
      </c>
      <c r="F54" s="20">
        <v>0.4</v>
      </c>
      <c r="G54" s="4" t="s">
        <v>85</v>
      </c>
    </row>
    <row r="55" spans="1:9" ht="14.25" customHeight="1" x14ac:dyDescent="0.3"/>
    <row r="56" spans="1:9" ht="21" x14ac:dyDescent="0.4">
      <c r="A56" s="2" t="s">
        <v>86</v>
      </c>
    </row>
    <row r="57" spans="1:9" ht="14.25" customHeight="1" x14ac:dyDescent="0.3">
      <c r="A57" s="4" t="s">
        <v>87</v>
      </c>
      <c r="D57" s="19">
        <v>50000</v>
      </c>
      <c r="E57" s="4" t="s">
        <v>88</v>
      </c>
      <c r="H57" s="28">
        <f>ROUND((-PMT(F45/12,F46*12,D57)*12),-2)</f>
        <v>4400</v>
      </c>
      <c r="I57" s="4" t="s">
        <v>89</v>
      </c>
    </row>
    <row r="58" spans="1:9" ht="14.25" customHeight="1" x14ac:dyDescent="0.3">
      <c r="A58" s="4" t="s">
        <v>90</v>
      </c>
    </row>
    <row r="59" spans="1:9" ht="14.25" customHeight="1" x14ac:dyDescent="0.3">
      <c r="A59" s="29"/>
    </row>
    <row r="60" spans="1:9" ht="14.25" customHeight="1" x14ac:dyDescent="0.3"/>
    <row r="61" spans="1:9" ht="14.25" customHeight="1" x14ac:dyDescent="0.3"/>
    <row r="62" spans="1:9" ht="14.25" customHeight="1" x14ac:dyDescent="0.3"/>
    <row r="63" spans="1:9" ht="14.25" customHeight="1" x14ac:dyDescent="0.3"/>
    <row r="64" spans="1:9" ht="14.25" customHeight="1" x14ac:dyDescent="0.3"/>
    <row r="65" ht="14.25" customHeight="1" x14ac:dyDescent="0.3"/>
    <row r="66" ht="14.25" customHeight="1" x14ac:dyDescent="0.3"/>
    <row r="67" ht="14.25" customHeight="1" x14ac:dyDescent="0.3"/>
    <row r="68" ht="14.25" customHeight="1" x14ac:dyDescent="0.3"/>
    <row r="69" ht="14.25" customHeight="1" x14ac:dyDescent="0.3"/>
    <row r="70" ht="14.25" customHeight="1" x14ac:dyDescent="0.3"/>
    <row r="71" ht="14.25" customHeight="1" x14ac:dyDescent="0.3"/>
    <row r="72" ht="14.25" customHeight="1" x14ac:dyDescent="0.3"/>
    <row r="73" ht="14.25" customHeight="1" x14ac:dyDescent="0.3"/>
    <row r="74" ht="14.25" customHeight="1" x14ac:dyDescent="0.3"/>
    <row r="75" ht="14.25" customHeight="1" x14ac:dyDescent="0.3"/>
    <row r="76" ht="14.25" customHeight="1" x14ac:dyDescent="0.3"/>
    <row r="77" ht="14.25" customHeight="1" x14ac:dyDescent="0.3"/>
    <row r="78" ht="14.25" customHeight="1" x14ac:dyDescent="0.3"/>
    <row r="79" ht="14.25" customHeight="1" x14ac:dyDescent="0.3"/>
    <row r="80" ht="14.25" customHeight="1" x14ac:dyDescent="0.3"/>
    <row r="81" ht="14.25" customHeight="1" x14ac:dyDescent="0.3"/>
    <row r="82" ht="14.25" customHeight="1" x14ac:dyDescent="0.3"/>
    <row r="83" ht="14.25" customHeight="1" x14ac:dyDescent="0.3"/>
    <row r="84" ht="14.25" customHeight="1" x14ac:dyDescent="0.3"/>
    <row r="85" ht="14.25" customHeight="1" x14ac:dyDescent="0.3"/>
    <row r="86" ht="14.25" customHeight="1" x14ac:dyDescent="0.3"/>
    <row r="87" ht="14.25" customHeight="1" x14ac:dyDescent="0.3"/>
    <row r="88" ht="14.25" customHeight="1" x14ac:dyDescent="0.3"/>
    <row r="89" ht="14.25" customHeight="1" x14ac:dyDescent="0.3"/>
    <row r="90" ht="14.25" customHeight="1" x14ac:dyDescent="0.3"/>
    <row r="91" ht="14.25" customHeight="1" x14ac:dyDescent="0.3"/>
    <row r="92" ht="14.25" customHeight="1" x14ac:dyDescent="0.3"/>
    <row r="93" ht="14.25" customHeight="1" x14ac:dyDescent="0.3"/>
    <row r="94" ht="14.25" customHeight="1" x14ac:dyDescent="0.3"/>
    <row r="95" ht="14.25" customHeight="1" x14ac:dyDescent="0.3"/>
    <row r="96" ht="14.25" customHeight="1" x14ac:dyDescent="0.3"/>
    <row r="97" ht="14.25" customHeight="1" x14ac:dyDescent="0.3"/>
    <row r="98" ht="14.25" customHeight="1" x14ac:dyDescent="0.3"/>
    <row r="99" ht="14.25" customHeight="1" x14ac:dyDescent="0.3"/>
    <row r="100" ht="14.25" customHeight="1" x14ac:dyDescent="0.3"/>
    <row r="101" ht="14.25" customHeight="1" x14ac:dyDescent="0.3"/>
    <row r="102" ht="14.25" customHeight="1" x14ac:dyDescent="0.3"/>
    <row r="103" ht="14.25" customHeight="1" x14ac:dyDescent="0.3"/>
    <row r="104" ht="14.25" customHeight="1" x14ac:dyDescent="0.3"/>
    <row r="105" ht="14.25" customHeight="1" x14ac:dyDescent="0.3"/>
    <row r="106" ht="14.25" customHeight="1" x14ac:dyDescent="0.3"/>
    <row r="107" ht="14.25" customHeight="1" x14ac:dyDescent="0.3"/>
    <row r="108" ht="14.25" customHeight="1" x14ac:dyDescent="0.3"/>
    <row r="109" ht="14.25" customHeight="1" x14ac:dyDescent="0.3"/>
    <row r="110" ht="14.25" customHeight="1" x14ac:dyDescent="0.3"/>
    <row r="111" ht="14.25" customHeight="1" x14ac:dyDescent="0.3"/>
    <row r="112" ht="14.25" customHeight="1" x14ac:dyDescent="0.3"/>
    <row r="113" ht="14.25" customHeight="1" x14ac:dyDescent="0.3"/>
    <row r="114" ht="14.25" customHeight="1" x14ac:dyDescent="0.3"/>
    <row r="115" ht="14.25" customHeight="1" x14ac:dyDescent="0.3"/>
    <row r="116" ht="14.25" customHeight="1" x14ac:dyDescent="0.3"/>
    <row r="117" ht="14.25" customHeight="1" x14ac:dyDescent="0.3"/>
    <row r="118" ht="14.25" customHeight="1" x14ac:dyDescent="0.3"/>
    <row r="119" ht="14.25" customHeight="1" x14ac:dyDescent="0.3"/>
    <row r="120" ht="14.25" customHeight="1" x14ac:dyDescent="0.3"/>
    <row r="121" ht="14.25" customHeight="1" x14ac:dyDescent="0.3"/>
    <row r="122" ht="14.25" customHeight="1" x14ac:dyDescent="0.3"/>
    <row r="123" ht="14.25" customHeight="1" x14ac:dyDescent="0.3"/>
    <row r="124" ht="14.25" customHeight="1" x14ac:dyDescent="0.3"/>
    <row r="125" ht="14.25" customHeight="1" x14ac:dyDescent="0.3"/>
    <row r="126" ht="14.25" customHeight="1" x14ac:dyDescent="0.3"/>
    <row r="127" ht="14.25" customHeight="1" x14ac:dyDescent="0.3"/>
    <row r="128" ht="14.25" customHeight="1" x14ac:dyDescent="0.3"/>
    <row r="129" ht="14.25" customHeight="1" x14ac:dyDescent="0.3"/>
    <row r="130" ht="14.25" customHeight="1" x14ac:dyDescent="0.3"/>
    <row r="131" ht="14.25" customHeight="1" x14ac:dyDescent="0.3"/>
    <row r="132" ht="14.25" customHeight="1" x14ac:dyDescent="0.3"/>
    <row r="133" ht="14.25" customHeight="1" x14ac:dyDescent="0.3"/>
    <row r="134" ht="14.25" customHeight="1" x14ac:dyDescent="0.3"/>
    <row r="135" ht="14.25" customHeight="1" x14ac:dyDescent="0.3"/>
    <row r="136" ht="14.25" customHeight="1" x14ac:dyDescent="0.3"/>
    <row r="137" ht="14.25" customHeight="1" x14ac:dyDescent="0.3"/>
    <row r="138" ht="14.25" customHeight="1" x14ac:dyDescent="0.3"/>
    <row r="139" ht="14.25" customHeight="1" x14ac:dyDescent="0.3"/>
    <row r="140" ht="14.25" customHeight="1" x14ac:dyDescent="0.3"/>
    <row r="141" ht="14.25" customHeight="1" x14ac:dyDescent="0.3"/>
    <row r="142" ht="14.25" customHeight="1" x14ac:dyDescent="0.3"/>
    <row r="143" ht="14.25" customHeight="1" x14ac:dyDescent="0.3"/>
    <row r="144" ht="14.25" customHeight="1" x14ac:dyDescent="0.3"/>
    <row r="145" ht="14.25" customHeight="1" x14ac:dyDescent="0.3"/>
    <row r="146" ht="14.25" customHeight="1" x14ac:dyDescent="0.3"/>
    <row r="147" ht="14.25" customHeight="1" x14ac:dyDescent="0.3"/>
    <row r="148" ht="14.25" customHeight="1" x14ac:dyDescent="0.3"/>
    <row r="149" ht="14.25" customHeight="1" x14ac:dyDescent="0.3"/>
    <row r="150" ht="14.25" customHeight="1" x14ac:dyDescent="0.3"/>
    <row r="151" ht="14.25" customHeight="1" x14ac:dyDescent="0.3"/>
    <row r="152" ht="14.25" customHeight="1" x14ac:dyDescent="0.3"/>
    <row r="153" ht="14.25" customHeight="1" x14ac:dyDescent="0.3"/>
    <row r="154" ht="14.25" customHeight="1" x14ac:dyDescent="0.3"/>
    <row r="155" ht="14.25" customHeight="1" x14ac:dyDescent="0.3"/>
    <row r="156" ht="14.25" customHeight="1" x14ac:dyDescent="0.3"/>
    <row r="157" ht="14.25" customHeight="1" x14ac:dyDescent="0.3"/>
    <row r="158" ht="14.25" customHeight="1" x14ac:dyDescent="0.3"/>
    <row r="159" ht="14.25" customHeight="1" x14ac:dyDescent="0.3"/>
    <row r="160" ht="14.25" customHeight="1" x14ac:dyDescent="0.3"/>
    <row r="161" ht="14.25" customHeight="1" x14ac:dyDescent="0.3"/>
    <row r="162" ht="14.25" customHeight="1" x14ac:dyDescent="0.3"/>
    <row r="163" ht="14.25" customHeight="1" x14ac:dyDescent="0.3"/>
    <row r="164" ht="14.25" customHeight="1" x14ac:dyDescent="0.3"/>
    <row r="165" ht="14.25" customHeight="1" x14ac:dyDescent="0.3"/>
    <row r="166" ht="14.25" customHeight="1" x14ac:dyDescent="0.3"/>
    <row r="167" ht="14.25" customHeight="1" x14ac:dyDescent="0.3"/>
    <row r="168" ht="14.25" customHeight="1" x14ac:dyDescent="0.3"/>
    <row r="169" ht="14.25" customHeight="1" x14ac:dyDescent="0.3"/>
    <row r="170" ht="14.25" customHeight="1" x14ac:dyDescent="0.3"/>
    <row r="171" ht="14.25" customHeight="1" x14ac:dyDescent="0.3"/>
    <row r="172" ht="14.25" customHeight="1" x14ac:dyDescent="0.3"/>
    <row r="173" ht="14.25" customHeight="1" x14ac:dyDescent="0.3"/>
    <row r="174" ht="14.25" customHeight="1" x14ac:dyDescent="0.3"/>
    <row r="175" ht="14.25" customHeight="1" x14ac:dyDescent="0.3"/>
    <row r="176" ht="14.25" customHeight="1" x14ac:dyDescent="0.3"/>
    <row r="177" ht="14.25" customHeight="1" x14ac:dyDescent="0.3"/>
    <row r="178" ht="14.25" customHeight="1" x14ac:dyDescent="0.3"/>
    <row r="179" ht="14.25" customHeight="1" x14ac:dyDescent="0.3"/>
    <row r="180" ht="14.25" customHeight="1" x14ac:dyDescent="0.3"/>
    <row r="181" ht="14.25" customHeight="1" x14ac:dyDescent="0.3"/>
    <row r="182" ht="14.25" customHeight="1" x14ac:dyDescent="0.3"/>
    <row r="183" ht="14.25" customHeight="1" x14ac:dyDescent="0.3"/>
    <row r="184" ht="14.25" customHeight="1" x14ac:dyDescent="0.3"/>
    <row r="185" ht="14.25" customHeight="1" x14ac:dyDescent="0.3"/>
    <row r="186" ht="14.25" customHeight="1" x14ac:dyDescent="0.3"/>
    <row r="187" ht="14.25" customHeight="1" x14ac:dyDescent="0.3"/>
    <row r="188" ht="14.25" customHeight="1" x14ac:dyDescent="0.3"/>
    <row r="189" ht="14.25" customHeight="1" x14ac:dyDescent="0.3"/>
    <row r="190" ht="14.25" customHeight="1" x14ac:dyDescent="0.3"/>
    <row r="191" ht="14.25" customHeight="1" x14ac:dyDescent="0.3"/>
    <row r="192" ht="14.25" customHeight="1" x14ac:dyDescent="0.3"/>
    <row r="193" ht="14.25" customHeight="1" x14ac:dyDescent="0.3"/>
    <row r="194" ht="14.25" customHeight="1" x14ac:dyDescent="0.3"/>
    <row r="195" ht="14.25" customHeight="1" x14ac:dyDescent="0.3"/>
    <row r="196" ht="14.25" customHeight="1" x14ac:dyDescent="0.3"/>
    <row r="197" ht="14.25" customHeight="1" x14ac:dyDescent="0.3"/>
    <row r="198" ht="14.25" customHeight="1" x14ac:dyDescent="0.3"/>
    <row r="199" ht="14.25" customHeight="1" x14ac:dyDescent="0.3"/>
    <row r="200" ht="14.25" customHeight="1" x14ac:dyDescent="0.3"/>
    <row r="201" ht="14.25" customHeight="1" x14ac:dyDescent="0.3"/>
    <row r="202" ht="14.25" customHeight="1" x14ac:dyDescent="0.3"/>
    <row r="203" ht="14.25" customHeight="1" x14ac:dyDescent="0.3"/>
    <row r="204" ht="14.25" customHeight="1" x14ac:dyDescent="0.3"/>
    <row r="205" ht="14.25" customHeight="1" x14ac:dyDescent="0.3"/>
    <row r="206" ht="14.25" customHeight="1" x14ac:dyDescent="0.3"/>
    <row r="207" ht="14.25" customHeight="1" x14ac:dyDescent="0.3"/>
    <row r="208" ht="14.25" customHeight="1" x14ac:dyDescent="0.3"/>
    <row r="209" ht="14.25" customHeight="1" x14ac:dyDescent="0.3"/>
    <row r="210" ht="14.25" customHeight="1" x14ac:dyDescent="0.3"/>
    <row r="211" ht="14.25" customHeight="1" x14ac:dyDescent="0.3"/>
    <row r="212" ht="14.25" customHeight="1" x14ac:dyDescent="0.3"/>
    <row r="213" ht="14.25" customHeight="1" x14ac:dyDescent="0.3"/>
    <row r="214" ht="14.25" customHeight="1" x14ac:dyDescent="0.3"/>
    <row r="215" ht="14.25" customHeight="1" x14ac:dyDescent="0.3"/>
    <row r="216" ht="14.25" customHeight="1" x14ac:dyDescent="0.3"/>
    <row r="217" ht="14.25" customHeight="1" x14ac:dyDescent="0.3"/>
    <row r="218" ht="14.25" customHeight="1" x14ac:dyDescent="0.3"/>
    <row r="219" ht="14.25" customHeight="1" x14ac:dyDescent="0.3"/>
    <row r="220" ht="14.25" customHeight="1" x14ac:dyDescent="0.3"/>
    <row r="221" ht="14.25" customHeight="1" x14ac:dyDescent="0.3"/>
    <row r="222" ht="14.25" customHeight="1" x14ac:dyDescent="0.3"/>
    <row r="223" ht="14.25" customHeight="1" x14ac:dyDescent="0.3"/>
    <row r="224" ht="14.25" customHeight="1" x14ac:dyDescent="0.3"/>
    <row r="225" ht="14.25" customHeight="1" x14ac:dyDescent="0.3"/>
    <row r="226" ht="14.25" customHeight="1" x14ac:dyDescent="0.3"/>
    <row r="227" ht="14.25" customHeight="1" x14ac:dyDescent="0.3"/>
    <row r="228" ht="14.25" customHeight="1" x14ac:dyDescent="0.3"/>
    <row r="229" ht="14.25" customHeight="1" x14ac:dyDescent="0.3"/>
    <row r="230" ht="14.25" customHeight="1" x14ac:dyDescent="0.3"/>
    <row r="231" ht="14.25" customHeight="1" x14ac:dyDescent="0.3"/>
    <row r="232" ht="14.25" customHeight="1" x14ac:dyDescent="0.3"/>
    <row r="233" ht="14.25" customHeight="1" x14ac:dyDescent="0.3"/>
    <row r="234" ht="14.25" customHeight="1" x14ac:dyDescent="0.3"/>
    <row r="235" ht="14.25" customHeight="1" x14ac:dyDescent="0.3"/>
    <row r="236" ht="14.25" customHeight="1" x14ac:dyDescent="0.3"/>
    <row r="237" ht="14.25" customHeight="1" x14ac:dyDescent="0.3"/>
    <row r="238" ht="14.25" customHeight="1" x14ac:dyDescent="0.3"/>
    <row r="239" ht="14.25" customHeight="1" x14ac:dyDescent="0.3"/>
    <row r="240" ht="14.25" customHeight="1" x14ac:dyDescent="0.3"/>
    <row r="241" ht="14.25" customHeight="1" x14ac:dyDescent="0.3"/>
    <row r="242" ht="14.25" customHeight="1" x14ac:dyDescent="0.3"/>
    <row r="243" ht="14.25" customHeight="1" x14ac:dyDescent="0.3"/>
    <row r="244" ht="14.25" customHeight="1" x14ac:dyDescent="0.3"/>
    <row r="245" ht="14.25" customHeight="1" x14ac:dyDescent="0.3"/>
    <row r="246" ht="14.25" customHeight="1" x14ac:dyDescent="0.3"/>
    <row r="247" ht="14.25" customHeight="1" x14ac:dyDescent="0.3"/>
    <row r="248" ht="14.25" customHeight="1" x14ac:dyDescent="0.3"/>
    <row r="249" ht="14.25" customHeight="1" x14ac:dyDescent="0.3"/>
    <row r="250" ht="14.25" customHeight="1" x14ac:dyDescent="0.3"/>
    <row r="251" ht="14.25" customHeight="1" x14ac:dyDescent="0.3"/>
    <row r="252" ht="14.25" customHeight="1" x14ac:dyDescent="0.3"/>
    <row r="253" ht="14.25" customHeight="1" x14ac:dyDescent="0.3"/>
    <row r="254" ht="14.25" customHeight="1" x14ac:dyDescent="0.3"/>
    <row r="255" ht="14.25" customHeight="1" x14ac:dyDescent="0.3"/>
    <row r="256" ht="14.25" customHeight="1" x14ac:dyDescent="0.3"/>
    <row r="257" ht="14.25" customHeight="1" x14ac:dyDescent="0.3"/>
    <row r="258" ht="14.25" customHeight="1" x14ac:dyDescent="0.3"/>
    <row r="259" ht="14.25" customHeight="1" x14ac:dyDescent="0.3"/>
    <row r="260" ht="14.25" customHeight="1" x14ac:dyDescent="0.3"/>
    <row r="261" ht="14.25" customHeight="1" x14ac:dyDescent="0.3"/>
    <row r="262" ht="14.25" customHeight="1" x14ac:dyDescent="0.3"/>
    <row r="263" ht="14.25" customHeight="1" x14ac:dyDescent="0.3"/>
    <row r="264" ht="14.25" customHeight="1" x14ac:dyDescent="0.3"/>
    <row r="265" ht="14.25" customHeight="1" x14ac:dyDescent="0.3"/>
    <row r="266" ht="14.25" customHeight="1" x14ac:dyDescent="0.3"/>
    <row r="267" ht="14.25" customHeight="1" x14ac:dyDescent="0.3"/>
    <row r="268" ht="14.25" customHeight="1" x14ac:dyDescent="0.3"/>
    <row r="269" ht="14.25" customHeight="1" x14ac:dyDescent="0.3"/>
    <row r="270" ht="14.25" customHeight="1" x14ac:dyDescent="0.3"/>
    <row r="271" ht="14.25" customHeight="1" x14ac:dyDescent="0.3"/>
    <row r="272" ht="14.25" customHeight="1" x14ac:dyDescent="0.3"/>
    <row r="273" ht="14.25" customHeight="1" x14ac:dyDescent="0.3"/>
    <row r="274" ht="14.25" customHeight="1" x14ac:dyDescent="0.3"/>
    <row r="275" ht="14.25" customHeight="1" x14ac:dyDescent="0.3"/>
    <row r="276" ht="14.25" customHeight="1" x14ac:dyDescent="0.3"/>
    <row r="277" ht="14.25" customHeight="1" x14ac:dyDescent="0.3"/>
    <row r="278" ht="14.25" customHeight="1" x14ac:dyDescent="0.3"/>
    <row r="279" ht="14.25" customHeight="1" x14ac:dyDescent="0.3"/>
    <row r="280" ht="14.25" customHeight="1" x14ac:dyDescent="0.3"/>
    <row r="281" ht="14.25" customHeight="1" x14ac:dyDescent="0.3"/>
    <row r="282" ht="14.25" customHeight="1" x14ac:dyDescent="0.3"/>
    <row r="283" ht="14.25" customHeight="1" x14ac:dyDescent="0.3"/>
    <row r="284" ht="14.25" customHeight="1" x14ac:dyDescent="0.3"/>
    <row r="285" ht="14.25" customHeight="1" x14ac:dyDescent="0.3"/>
    <row r="286" ht="14.25" customHeight="1" x14ac:dyDescent="0.3"/>
    <row r="287" ht="14.25" customHeight="1" x14ac:dyDescent="0.3"/>
    <row r="288" ht="14.25" customHeight="1" x14ac:dyDescent="0.3"/>
    <row r="289" ht="14.25" customHeight="1" x14ac:dyDescent="0.3"/>
    <row r="290" ht="14.25" customHeight="1" x14ac:dyDescent="0.3"/>
    <row r="291" ht="14.25" customHeight="1" x14ac:dyDescent="0.3"/>
    <row r="292" ht="14.25" customHeight="1" x14ac:dyDescent="0.3"/>
    <row r="293" ht="14.25" customHeight="1" x14ac:dyDescent="0.3"/>
    <row r="294" ht="14.25" customHeight="1" x14ac:dyDescent="0.3"/>
    <row r="295" ht="14.25" customHeight="1" x14ac:dyDescent="0.3"/>
    <row r="296" ht="14.25" customHeight="1" x14ac:dyDescent="0.3"/>
    <row r="297" ht="14.25" customHeight="1" x14ac:dyDescent="0.3"/>
    <row r="298" ht="14.25" customHeight="1" x14ac:dyDescent="0.3"/>
    <row r="299" ht="14.25" customHeight="1" x14ac:dyDescent="0.3"/>
    <row r="300" ht="14.25" customHeight="1" x14ac:dyDescent="0.3"/>
    <row r="301" ht="14.25" customHeight="1" x14ac:dyDescent="0.3"/>
    <row r="302" ht="14.25" customHeight="1" x14ac:dyDescent="0.3"/>
    <row r="303" ht="14.25" customHeight="1" x14ac:dyDescent="0.3"/>
    <row r="304" ht="14.25" customHeight="1" x14ac:dyDescent="0.3"/>
    <row r="305" ht="14.25" customHeight="1" x14ac:dyDescent="0.3"/>
    <row r="306" ht="14.25" customHeight="1" x14ac:dyDescent="0.3"/>
    <row r="307" ht="14.25" customHeight="1" x14ac:dyDescent="0.3"/>
    <row r="308" ht="14.25" customHeight="1" x14ac:dyDescent="0.3"/>
    <row r="309" ht="14.25" customHeight="1" x14ac:dyDescent="0.3"/>
    <row r="310" ht="14.25" customHeight="1" x14ac:dyDescent="0.3"/>
    <row r="311" ht="14.25" customHeight="1" x14ac:dyDescent="0.3"/>
    <row r="312" ht="14.25" customHeight="1" x14ac:dyDescent="0.3"/>
    <row r="313" ht="14.25" customHeight="1" x14ac:dyDescent="0.3"/>
    <row r="314" ht="14.25" customHeight="1" x14ac:dyDescent="0.3"/>
    <row r="315" ht="14.25" customHeight="1" x14ac:dyDescent="0.3"/>
    <row r="316" ht="14.25" customHeight="1" x14ac:dyDescent="0.3"/>
    <row r="317" ht="14.25" customHeight="1" x14ac:dyDescent="0.3"/>
    <row r="318" ht="14.25" customHeight="1" x14ac:dyDescent="0.3"/>
    <row r="319" ht="14.25" customHeight="1" x14ac:dyDescent="0.3"/>
    <row r="320" ht="14.25" customHeight="1" x14ac:dyDescent="0.3"/>
    <row r="321" ht="14.25" customHeight="1" x14ac:dyDescent="0.3"/>
    <row r="322" ht="14.25" customHeight="1" x14ac:dyDescent="0.3"/>
    <row r="323" ht="14.25" customHeight="1" x14ac:dyDescent="0.3"/>
    <row r="324" ht="14.25" customHeight="1" x14ac:dyDescent="0.3"/>
    <row r="325" ht="14.25" customHeight="1" x14ac:dyDescent="0.3"/>
    <row r="326" ht="14.25" customHeight="1" x14ac:dyDescent="0.3"/>
    <row r="327" ht="14.25" customHeight="1" x14ac:dyDescent="0.3"/>
    <row r="328" ht="14.25" customHeight="1" x14ac:dyDescent="0.3"/>
    <row r="329" ht="14.25" customHeight="1" x14ac:dyDescent="0.3"/>
    <row r="330" ht="14.25" customHeight="1" x14ac:dyDescent="0.3"/>
    <row r="331" ht="14.25" customHeight="1" x14ac:dyDescent="0.3"/>
    <row r="332" ht="14.25" customHeight="1" x14ac:dyDescent="0.3"/>
    <row r="333" ht="14.25" customHeight="1" x14ac:dyDescent="0.3"/>
    <row r="334" ht="14.25" customHeight="1" x14ac:dyDescent="0.3"/>
    <row r="335" ht="14.25" customHeight="1" x14ac:dyDescent="0.3"/>
    <row r="336" ht="14.25" customHeight="1" x14ac:dyDescent="0.3"/>
    <row r="337" ht="14.25" customHeight="1" x14ac:dyDescent="0.3"/>
    <row r="338" ht="14.25" customHeight="1" x14ac:dyDescent="0.3"/>
    <row r="339" ht="14.25" customHeight="1" x14ac:dyDescent="0.3"/>
    <row r="340" ht="14.25" customHeight="1" x14ac:dyDescent="0.3"/>
    <row r="341" ht="14.25" customHeight="1" x14ac:dyDescent="0.3"/>
    <row r="342" ht="14.25" customHeight="1" x14ac:dyDescent="0.3"/>
    <row r="343" ht="14.25" customHeight="1" x14ac:dyDescent="0.3"/>
    <row r="344" ht="14.25" customHeight="1" x14ac:dyDescent="0.3"/>
    <row r="345" ht="14.25" customHeight="1" x14ac:dyDescent="0.3"/>
    <row r="346" ht="14.25" customHeight="1" x14ac:dyDescent="0.3"/>
    <row r="347" ht="14.25" customHeight="1" x14ac:dyDescent="0.3"/>
    <row r="348" ht="14.25" customHeight="1" x14ac:dyDescent="0.3"/>
    <row r="349" ht="14.25" customHeight="1" x14ac:dyDescent="0.3"/>
    <row r="350" ht="14.25" customHeight="1" x14ac:dyDescent="0.3"/>
    <row r="351" ht="14.25" customHeight="1" x14ac:dyDescent="0.3"/>
    <row r="352" ht="14.25" customHeight="1" x14ac:dyDescent="0.3"/>
    <row r="353" ht="14.25" customHeight="1" x14ac:dyDescent="0.3"/>
    <row r="354" ht="14.25" customHeight="1" x14ac:dyDescent="0.3"/>
    <row r="355" ht="14.25" customHeight="1" x14ac:dyDescent="0.3"/>
    <row r="356" ht="14.25" customHeight="1" x14ac:dyDescent="0.3"/>
    <row r="357" ht="14.25" customHeight="1" x14ac:dyDescent="0.3"/>
    <row r="358" ht="14.25" customHeight="1" x14ac:dyDescent="0.3"/>
    <row r="359" ht="14.25" customHeight="1" x14ac:dyDescent="0.3"/>
    <row r="360" ht="14.25" customHeight="1" x14ac:dyDescent="0.3"/>
    <row r="361" ht="14.25" customHeight="1" x14ac:dyDescent="0.3"/>
    <row r="362" ht="14.25" customHeight="1" x14ac:dyDescent="0.3"/>
    <row r="363" ht="14.25" customHeight="1" x14ac:dyDescent="0.3"/>
    <row r="364" ht="14.25" customHeight="1" x14ac:dyDescent="0.3"/>
    <row r="365" ht="14.25" customHeight="1" x14ac:dyDescent="0.3"/>
    <row r="366" ht="14.25" customHeight="1" x14ac:dyDescent="0.3"/>
    <row r="367" ht="14.25" customHeight="1" x14ac:dyDescent="0.3"/>
    <row r="368" ht="14.25" customHeight="1" x14ac:dyDescent="0.3"/>
    <row r="369" ht="14.25" customHeight="1" x14ac:dyDescent="0.3"/>
    <row r="370" ht="14.25" customHeight="1" x14ac:dyDescent="0.3"/>
    <row r="371" ht="14.25" customHeight="1" x14ac:dyDescent="0.3"/>
    <row r="372" ht="14.25" customHeight="1" x14ac:dyDescent="0.3"/>
    <row r="373" ht="14.25" customHeight="1" x14ac:dyDescent="0.3"/>
    <row r="374" ht="14.25" customHeight="1" x14ac:dyDescent="0.3"/>
    <row r="375" ht="14.25" customHeight="1" x14ac:dyDescent="0.3"/>
    <row r="376" ht="14.25" customHeight="1" x14ac:dyDescent="0.3"/>
    <row r="377" ht="14.25" customHeight="1" x14ac:dyDescent="0.3"/>
    <row r="378" ht="14.25" customHeight="1" x14ac:dyDescent="0.3"/>
    <row r="379" ht="14.25" customHeight="1" x14ac:dyDescent="0.3"/>
    <row r="380" ht="14.25" customHeight="1" x14ac:dyDescent="0.3"/>
    <row r="381" ht="14.25" customHeight="1" x14ac:dyDescent="0.3"/>
    <row r="382" ht="14.25" customHeight="1" x14ac:dyDescent="0.3"/>
    <row r="383" ht="14.25" customHeight="1" x14ac:dyDescent="0.3"/>
    <row r="384" ht="14.25" customHeight="1" x14ac:dyDescent="0.3"/>
    <row r="385" ht="14.25" customHeight="1" x14ac:dyDescent="0.3"/>
    <row r="386" ht="14.25" customHeight="1" x14ac:dyDescent="0.3"/>
    <row r="387" ht="14.25" customHeight="1" x14ac:dyDescent="0.3"/>
    <row r="388" ht="14.25" customHeight="1" x14ac:dyDescent="0.3"/>
    <row r="389" ht="14.25" customHeight="1" x14ac:dyDescent="0.3"/>
    <row r="390" ht="14.25" customHeight="1" x14ac:dyDescent="0.3"/>
    <row r="391" ht="14.25" customHeight="1" x14ac:dyDescent="0.3"/>
    <row r="392" ht="14.25" customHeight="1" x14ac:dyDescent="0.3"/>
    <row r="393" ht="14.25" customHeight="1" x14ac:dyDescent="0.3"/>
    <row r="394" ht="14.25" customHeight="1" x14ac:dyDescent="0.3"/>
    <row r="395" ht="14.25" customHeight="1" x14ac:dyDescent="0.3"/>
    <row r="396" ht="14.25" customHeight="1" x14ac:dyDescent="0.3"/>
    <row r="397" ht="14.25" customHeight="1" x14ac:dyDescent="0.3"/>
    <row r="398" ht="14.25" customHeight="1" x14ac:dyDescent="0.3"/>
    <row r="399" ht="14.25" customHeight="1" x14ac:dyDescent="0.3"/>
    <row r="400" ht="14.25" customHeight="1" x14ac:dyDescent="0.3"/>
    <row r="401" ht="14.25" customHeight="1" x14ac:dyDescent="0.3"/>
    <row r="402" ht="14.25" customHeight="1" x14ac:dyDescent="0.3"/>
    <row r="403" ht="14.25" customHeight="1" x14ac:dyDescent="0.3"/>
    <row r="404" ht="14.25" customHeight="1" x14ac:dyDescent="0.3"/>
    <row r="405" ht="14.25" customHeight="1" x14ac:dyDescent="0.3"/>
    <row r="406" ht="14.25" customHeight="1" x14ac:dyDescent="0.3"/>
    <row r="407" ht="14.25" customHeight="1" x14ac:dyDescent="0.3"/>
    <row r="408" ht="14.25" customHeight="1" x14ac:dyDescent="0.3"/>
    <row r="409" ht="14.25" customHeight="1" x14ac:dyDescent="0.3"/>
    <row r="410" ht="14.25" customHeight="1" x14ac:dyDescent="0.3"/>
    <row r="411" ht="14.25" customHeight="1" x14ac:dyDescent="0.3"/>
    <row r="412" ht="14.25" customHeight="1" x14ac:dyDescent="0.3"/>
    <row r="413" ht="14.25" customHeight="1" x14ac:dyDescent="0.3"/>
    <row r="414" ht="14.25" customHeight="1" x14ac:dyDescent="0.3"/>
    <row r="415" ht="14.25" customHeight="1" x14ac:dyDescent="0.3"/>
    <row r="416" ht="14.25" customHeight="1" x14ac:dyDescent="0.3"/>
    <row r="417" ht="14.25" customHeight="1" x14ac:dyDescent="0.3"/>
    <row r="418" ht="14.25" customHeight="1" x14ac:dyDescent="0.3"/>
    <row r="419" ht="14.25" customHeight="1" x14ac:dyDescent="0.3"/>
    <row r="420" ht="14.25" customHeight="1" x14ac:dyDescent="0.3"/>
    <row r="421" ht="14.25" customHeight="1" x14ac:dyDescent="0.3"/>
    <row r="422" ht="14.25" customHeight="1" x14ac:dyDescent="0.3"/>
    <row r="423" ht="14.25" customHeight="1" x14ac:dyDescent="0.3"/>
    <row r="424" ht="14.25" customHeight="1" x14ac:dyDescent="0.3"/>
    <row r="425" ht="14.25" customHeight="1" x14ac:dyDescent="0.3"/>
    <row r="426" ht="14.25" customHeight="1" x14ac:dyDescent="0.3"/>
    <row r="427" ht="14.25" customHeight="1" x14ac:dyDescent="0.3"/>
    <row r="428" ht="14.25" customHeight="1" x14ac:dyDescent="0.3"/>
    <row r="429" ht="14.25" customHeight="1" x14ac:dyDescent="0.3"/>
    <row r="430" ht="14.25" customHeight="1" x14ac:dyDescent="0.3"/>
    <row r="431" ht="14.25" customHeight="1" x14ac:dyDescent="0.3"/>
    <row r="432" ht="14.25" customHeight="1" x14ac:dyDescent="0.3"/>
    <row r="433" ht="14.25" customHeight="1" x14ac:dyDescent="0.3"/>
    <row r="434" ht="14.25" customHeight="1" x14ac:dyDescent="0.3"/>
    <row r="435" ht="14.25" customHeight="1" x14ac:dyDescent="0.3"/>
    <row r="436" ht="14.25" customHeight="1" x14ac:dyDescent="0.3"/>
    <row r="437" ht="14.25" customHeight="1" x14ac:dyDescent="0.3"/>
    <row r="438" ht="14.25" customHeight="1" x14ac:dyDescent="0.3"/>
    <row r="439" ht="14.25" customHeight="1" x14ac:dyDescent="0.3"/>
    <row r="440" ht="14.25" customHeight="1" x14ac:dyDescent="0.3"/>
    <row r="441" ht="14.25" customHeight="1" x14ac:dyDescent="0.3"/>
    <row r="442" ht="14.25" customHeight="1" x14ac:dyDescent="0.3"/>
    <row r="443" ht="14.25" customHeight="1" x14ac:dyDescent="0.3"/>
    <row r="444" ht="14.25" customHeight="1" x14ac:dyDescent="0.3"/>
    <row r="445" ht="14.25" customHeight="1" x14ac:dyDescent="0.3"/>
    <row r="446" ht="14.25" customHeight="1" x14ac:dyDescent="0.3"/>
    <row r="447" ht="14.25" customHeight="1" x14ac:dyDescent="0.3"/>
    <row r="448" ht="14.25" customHeight="1" x14ac:dyDescent="0.3"/>
    <row r="449" ht="14.25" customHeight="1" x14ac:dyDescent="0.3"/>
    <row r="450" ht="14.25" customHeight="1" x14ac:dyDescent="0.3"/>
    <row r="451" ht="14.25" customHeight="1" x14ac:dyDescent="0.3"/>
    <row r="452" ht="14.25" customHeight="1" x14ac:dyDescent="0.3"/>
    <row r="453" ht="14.25" customHeight="1" x14ac:dyDescent="0.3"/>
    <row r="454" ht="14.25" customHeight="1" x14ac:dyDescent="0.3"/>
    <row r="455" ht="14.25" customHeight="1" x14ac:dyDescent="0.3"/>
    <row r="456" ht="14.25" customHeight="1" x14ac:dyDescent="0.3"/>
    <row r="457" ht="14.25" customHeight="1" x14ac:dyDescent="0.3"/>
    <row r="458" ht="14.25" customHeight="1" x14ac:dyDescent="0.3"/>
    <row r="459" ht="14.25" customHeight="1" x14ac:dyDescent="0.3"/>
    <row r="460" ht="14.25" customHeight="1" x14ac:dyDescent="0.3"/>
    <row r="461" ht="14.25" customHeight="1" x14ac:dyDescent="0.3"/>
    <row r="462" ht="14.25" customHeight="1" x14ac:dyDescent="0.3"/>
    <row r="463" ht="14.25" customHeight="1" x14ac:dyDescent="0.3"/>
    <row r="464" ht="14.25" customHeight="1" x14ac:dyDescent="0.3"/>
    <row r="465" ht="14.25" customHeight="1" x14ac:dyDescent="0.3"/>
    <row r="466" ht="14.25" customHeight="1" x14ac:dyDescent="0.3"/>
    <row r="467" ht="14.25" customHeight="1" x14ac:dyDescent="0.3"/>
    <row r="468" ht="14.25" customHeight="1" x14ac:dyDescent="0.3"/>
    <row r="469" ht="14.25" customHeight="1" x14ac:dyDescent="0.3"/>
    <row r="470" ht="14.25" customHeight="1" x14ac:dyDescent="0.3"/>
    <row r="471" ht="14.25" customHeight="1" x14ac:dyDescent="0.3"/>
    <row r="472" ht="14.25" customHeight="1" x14ac:dyDescent="0.3"/>
    <row r="473" ht="14.25" customHeight="1" x14ac:dyDescent="0.3"/>
    <row r="474" ht="14.25" customHeight="1" x14ac:dyDescent="0.3"/>
    <row r="475" ht="14.25" customHeight="1" x14ac:dyDescent="0.3"/>
    <row r="476" ht="14.25" customHeight="1" x14ac:dyDescent="0.3"/>
    <row r="477" ht="14.25" customHeight="1" x14ac:dyDescent="0.3"/>
    <row r="478" ht="14.25" customHeight="1" x14ac:dyDescent="0.3"/>
    <row r="479" ht="14.25" customHeight="1" x14ac:dyDescent="0.3"/>
    <row r="480" ht="14.25" customHeight="1" x14ac:dyDescent="0.3"/>
    <row r="481" ht="14.25" customHeight="1" x14ac:dyDescent="0.3"/>
    <row r="482" ht="14.25" customHeight="1" x14ac:dyDescent="0.3"/>
    <row r="483" ht="14.25" customHeight="1" x14ac:dyDescent="0.3"/>
    <row r="484" ht="14.25" customHeight="1" x14ac:dyDescent="0.3"/>
    <row r="485" ht="14.25" customHeight="1" x14ac:dyDescent="0.3"/>
    <row r="486" ht="14.25" customHeight="1" x14ac:dyDescent="0.3"/>
    <row r="487" ht="14.25" customHeight="1" x14ac:dyDescent="0.3"/>
    <row r="488" ht="14.25" customHeight="1" x14ac:dyDescent="0.3"/>
    <row r="489" ht="14.25" customHeight="1" x14ac:dyDescent="0.3"/>
    <row r="490" ht="14.25" customHeight="1" x14ac:dyDescent="0.3"/>
    <row r="491" ht="14.25" customHeight="1" x14ac:dyDescent="0.3"/>
    <row r="492" ht="14.25" customHeight="1" x14ac:dyDescent="0.3"/>
    <row r="493" ht="14.25" customHeight="1" x14ac:dyDescent="0.3"/>
    <row r="494" ht="14.25" customHeight="1" x14ac:dyDescent="0.3"/>
    <row r="495" ht="14.25" customHeight="1" x14ac:dyDescent="0.3"/>
    <row r="496" ht="14.25" customHeight="1" x14ac:dyDescent="0.3"/>
    <row r="497" ht="14.25" customHeight="1" x14ac:dyDescent="0.3"/>
    <row r="498" ht="14.25" customHeight="1" x14ac:dyDescent="0.3"/>
    <row r="499" ht="14.25" customHeight="1" x14ac:dyDescent="0.3"/>
    <row r="500" ht="14.25" customHeight="1" x14ac:dyDescent="0.3"/>
    <row r="501" ht="14.25" customHeight="1" x14ac:dyDescent="0.3"/>
    <row r="502" ht="14.25" customHeight="1" x14ac:dyDescent="0.3"/>
    <row r="503" ht="14.25" customHeight="1" x14ac:dyDescent="0.3"/>
    <row r="504" ht="14.25" customHeight="1" x14ac:dyDescent="0.3"/>
    <row r="505" ht="14.25" customHeight="1" x14ac:dyDescent="0.3"/>
    <row r="506" ht="14.25" customHeight="1" x14ac:dyDescent="0.3"/>
    <row r="507" ht="14.25" customHeight="1" x14ac:dyDescent="0.3"/>
    <row r="508" ht="14.25" customHeight="1" x14ac:dyDescent="0.3"/>
    <row r="509" ht="14.25" customHeight="1" x14ac:dyDescent="0.3"/>
    <row r="510" ht="14.25" customHeight="1" x14ac:dyDescent="0.3"/>
    <row r="511" ht="14.25" customHeight="1" x14ac:dyDescent="0.3"/>
    <row r="512" ht="14.25" customHeight="1" x14ac:dyDescent="0.3"/>
    <row r="513" ht="14.25" customHeight="1" x14ac:dyDescent="0.3"/>
    <row r="514" ht="14.25" customHeight="1" x14ac:dyDescent="0.3"/>
    <row r="515" ht="14.25" customHeight="1" x14ac:dyDescent="0.3"/>
    <row r="516" ht="14.25" customHeight="1" x14ac:dyDescent="0.3"/>
    <row r="517" ht="14.25" customHeight="1" x14ac:dyDescent="0.3"/>
    <row r="518" ht="14.25" customHeight="1" x14ac:dyDescent="0.3"/>
    <row r="519" ht="14.25" customHeight="1" x14ac:dyDescent="0.3"/>
    <row r="520" ht="14.25" customHeight="1" x14ac:dyDescent="0.3"/>
    <row r="521" ht="14.25" customHeight="1" x14ac:dyDescent="0.3"/>
    <row r="522" ht="14.25" customHeight="1" x14ac:dyDescent="0.3"/>
    <row r="523" ht="14.25" customHeight="1" x14ac:dyDescent="0.3"/>
    <row r="524" ht="14.25" customHeight="1" x14ac:dyDescent="0.3"/>
    <row r="525" ht="14.25" customHeight="1" x14ac:dyDescent="0.3"/>
    <row r="526" ht="14.25" customHeight="1" x14ac:dyDescent="0.3"/>
    <row r="527" ht="14.25" customHeight="1" x14ac:dyDescent="0.3"/>
    <row r="528" ht="14.25" customHeight="1" x14ac:dyDescent="0.3"/>
    <row r="529" ht="14.25" customHeight="1" x14ac:dyDescent="0.3"/>
    <row r="530" ht="14.25" customHeight="1" x14ac:dyDescent="0.3"/>
    <row r="531" ht="14.25" customHeight="1" x14ac:dyDescent="0.3"/>
    <row r="532" ht="14.25" customHeight="1" x14ac:dyDescent="0.3"/>
    <row r="533" ht="14.25" customHeight="1" x14ac:dyDescent="0.3"/>
    <row r="534" ht="14.25" customHeight="1" x14ac:dyDescent="0.3"/>
    <row r="535" ht="14.25" customHeight="1" x14ac:dyDescent="0.3"/>
    <row r="536" ht="14.25" customHeight="1" x14ac:dyDescent="0.3"/>
    <row r="537" ht="14.25" customHeight="1" x14ac:dyDescent="0.3"/>
    <row r="538" ht="14.25" customHeight="1" x14ac:dyDescent="0.3"/>
    <row r="539" ht="14.25" customHeight="1" x14ac:dyDescent="0.3"/>
    <row r="540" ht="14.25" customHeight="1" x14ac:dyDescent="0.3"/>
    <row r="541" ht="14.25" customHeight="1" x14ac:dyDescent="0.3"/>
    <row r="542" ht="14.25" customHeight="1" x14ac:dyDescent="0.3"/>
    <row r="543" ht="14.25" customHeight="1" x14ac:dyDescent="0.3"/>
    <row r="544" ht="14.25" customHeight="1" x14ac:dyDescent="0.3"/>
    <row r="545" ht="14.25" customHeight="1" x14ac:dyDescent="0.3"/>
    <row r="546" ht="14.25" customHeight="1" x14ac:dyDescent="0.3"/>
    <row r="547" ht="14.25" customHeight="1" x14ac:dyDescent="0.3"/>
    <row r="548" ht="14.25" customHeight="1" x14ac:dyDescent="0.3"/>
    <row r="549" ht="14.25" customHeight="1" x14ac:dyDescent="0.3"/>
    <row r="550" ht="14.25" customHeight="1" x14ac:dyDescent="0.3"/>
    <row r="551" ht="14.25" customHeight="1" x14ac:dyDescent="0.3"/>
    <row r="552" ht="14.25" customHeight="1" x14ac:dyDescent="0.3"/>
    <row r="553" ht="14.25" customHeight="1" x14ac:dyDescent="0.3"/>
    <row r="554" ht="14.25" customHeight="1" x14ac:dyDescent="0.3"/>
    <row r="555" ht="14.25" customHeight="1" x14ac:dyDescent="0.3"/>
    <row r="556" ht="14.25" customHeight="1" x14ac:dyDescent="0.3"/>
    <row r="557" ht="14.25" customHeight="1" x14ac:dyDescent="0.3"/>
    <row r="558" ht="14.25" customHeight="1" x14ac:dyDescent="0.3"/>
    <row r="559" ht="14.25" customHeight="1" x14ac:dyDescent="0.3"/>
    <row r="560" ht="14.25" customHeight="1" x14ac:dyDescent="0.3"/>
    <row r="561" ht="14.25" customHeight="1" x14ac:dyDescent="0.3"/>
    <row r="562" ht="14.25" customHeight="1" x14ac:dyDescent="0.3"/>
    <row r="563" ht="14.25" customHeight="1" x14ac:dyDescent="0.3"/>
    <row r="564" ht="14.25" customHeight="1" x14ac:dyDescent="0.3"/>
    <row r="565" ht="14.25" customHeight="1" x14ac:dyDescent="0.3"/>
    <row r="566" ht="14.25" customHeight="1" x14ac:dyDescent="0.3"/>
    <row r="567" ht="14.25" customHeight="1" x14ac:dyDescent="0.3"/>
    <row r="568" ht="14.25" customHeight="1" x14ac:dyDescent="0.3"/>
    <row r="569" ht="14.25" customHeight="1" x14ac:dyDescent="0.3"/>
    <row r="570" ht="14.25" customHeight="1" x14ac:dyDescent="0.3"/>
    <row r="571" ht="14.25" customHeight="1" x14ac:dyDescent="0.3"/>
    <row r="572" ht="14.25" customHeight="1" x14ac:dyDescent="0.3"/>
    <row r="573" ht="14.25" customHeight="1" x14ac:dyDescent="0.3"/>
    <row r="574" ht="14.25" customHeight="1" x14ac:dyDescent="0.3"/>
    <row r="575" ht="14.25" customHeight="1" x14ac:dyDescent="0.3"/>
    <row r="576" ht="14.25" customHeight="1" x14ac:dyDescent="0.3"/>
    <row r="577" ht="14.25" customHeight="1" x14ac:dyDescent="0.3"/>
    <row r="578" ht="14.25" customHeight="1" x14ac:dyDescent="0.3"/>
    <row r="579" ht="14.25" customHeight="1" x14ac:dyDescent="0.3"/>
    <row r="580" ht="14.25" customHeight="1" x14ac:dyDescent="0.3"/>
    <row r="581" ht="14.25" customHeight="1" x14ac:dyDescent="0.3"/>
    <row r="582" ht="14.25" customHeight="1" x14ac:dyDescent="0.3"/>
    <row r="583" ht="14.25" customHeight="1" x14ac:dyDescent="0.3"/>
    <row r="584" ht="14.25" customHeight="1" x14ac:dyDescent="0.3"/>
    <row r="585" ht="14.25" customHeight="1" x14ac:dyDescent="0.3"/>
    <row r="586" ht="14.25" customHeight="1" x14ac:dyDescent="0.3"/>
    <row r="587" ht="14.25" customHeight="1" x14ac:dyDescent="0.3"/>
    <row r="588" ht="14.25" customHeight="1" x14ac:dyDescent="0.3"/>
    <row r="589" ht="14.25" customHeight="1" x14ac:dyDescent="0.3"/>
    <row r="590" ht="14.25" customHeight="1" x14ac:dyDescent="0.3"/>
    <row r="591" ht="14.25" customHeight="1" x14ac:dyDescent="0.3"/>
    <row r="592" ht="14.25" customHeight="1" x14ac:dyDescent="0.3"/>
    <row r="593" ht="14.25" customHeight="1" x14ac:dyDescent="0.3"/>
    <row r="594" ht="14.25" customHeight="1" x14ac:dyDescent="0.3"/>
    <row r="595" ht="14.25" customHeight="1" x14ac:dyDescent="0.3"/>
    <row r="596" ht="14.25" customHeight="1" x14ac:dyDescent="0.3"/>
    <row r="597" ht="14.25" customHeight="1" x14ac:dyDescent="0.3"/>
    <row r="598" ht="14.25" customHeight="1" x14ac:dyDescent="0.3"/>
    <row r="599" ht="14.25" customHeight="1" x14ac:dyDescent="0.3"/>
    <row r="600" ht="14.25" customHeight="1" x14ac:dyDescent="0.3"/>
    <row r="601" ht="14.25" customHeight="1" x14ac:dyDescent="0.3"/>
    <row r="602" ht="14.25" customHeight="1" x14ac:dyDescent="0.3"/>
    <row r="603" ht="14.25" customHeight="1" x14ac:dyDescent="0.3"/>
    <row r="604" ht="14.25" customHeight="1" x14ac:dyDescent="0.3"/>
    <row r="605" ht="14.25" customHeight="1" x14ac:dyDescent="0.3"/>
    <row r="606" ht="14.25" customHeight="1" x14ac:dyDescent="0.3"/>
    <row r="607" ht="14.25" customHeight="1" x14ac:dyDescent="0.3"/>
    <row r="608" ht="14.25" customHeight="1" x14ac:dyDescent="0.3"/>
    <row r="609" ht="14.25" customHeight="1" x14ac:dyDescent="0.3"/>
    <row r="610" ht="14.25" customHeight="1" x14ac:dyDescent="0.3"/>
    <row r="611" ht="14.25" customHeight="1" x14ac:dyDescent="0.3"/>
    <row r="612" ht="14.25" customHeight="1" x14ac:dyDescent="0.3"/>
    <row r="613" ht="14.25" customHeight="1" x14ac:dyDescent="0.3"/>
    <row r="614" ht="14.25" customHeight="1" x14ac:dyDescent="0.3"/>
    <row r="615" ht="14.25" customHeight="1" x14ac:dyDescent="0.3"/>
    <row r="616" ht="14.25" customHeight="1" x14ac:dyDescent="0.3"/>
    <row r="617" ht="14.25" customHeight="1" x14ac:dyDescent="0.3"/>
    <row r="618" ht="14.25" customHeight="1" x14ac:dyDescent="0.3"/>
    <row r="619" ht="14.25" customHeight="1" x14ac:dyDescent="0.3"/>
    <row r="620" ht="14.25" customHeight="1" x14ac:dyDescent="0.3"/>
    <row r="621" ht="14.25" customHeight="1" x14ac:dyDescent="0.3"/>
    <row r="622" ht="14.25" customHeight="1" x14ac:dyDescent="0.3"/>
    <row r="623" ht="14.25" customHeight="1" x14ac:dyDescent="0.3"/>
    <row r="624" ht="14.25" customHeight="1" x14ac:dyDescent="0.3"/>
    <row r="625" ht="14.25" customHeight="1" x14ac:dyDescent="0.3"/>
    <row r="626" ht="14.25" customHeight="1" x14ac:dyDescent="0.3"/>
    <row r="627" ht="14.25" customHeight="1" x14ac:dyDescent="0.3"/>
    <row r="628" ht="14.25" customHeight="1" x14ac:dyDescent="0.3"/>
    <row r="629" ht="14.25" customHeight="1" x14ac:dyDescent="0.3"/>
    <row r="630" ht="14.25" customHeight="1" x14ac:dyDescent="0.3"/>
    <row r="631" ht="14.25" customHeight="1" x14ac:dyDescent="0.3"/>
    <row r="632" ht="14.25" customHeight="1" x14ac:dyDescent="0.3"/>
    <row r="633" ht="14.25" customHeight="1" x14ac:dyDescent="0.3"/>
    <row r="634" ht="14.25" customHeight="1" x14ac:dyDescent="0.3"/>
    <row r="635" ht="14.25" customHeight="1" x14ac:dyDescent="0.3"/>
    <row r="636" ht="14.25" customHeight="1" x14ac:dyDescent="0.3"/>
    <row r="637" ht="14.25" customHeight="1" x14ac:dyDescent="0.3"/>
    <row r="638" ht="14.25" customHeight="1" x14ac:dyDescent="0.3"/>
    <row r="639" ht="14.25" customHeight="1" x14ac:dyDescent="0.3"/>
    <row r="640" ht="14.25" customHeight="1" x14ac:dyDescent="0.3"/>
    <row r="641" ht="14.25" customHeight="1" x14ac:dyDescent="0.3"/>
    <row r="642" ht="14.25" customHeight="1" x14ac:dyDescent="0.3"/>
    <row r="643" ht="14.25" customHeight="1" x14ac:dyDescent="0.3"/>
    <row r="644" ht="14.25" customHeight="1" x14ac:dyDescent="0.3"/>
    <row r="645" ht="14.25" customHeight="1" x14ac:dyDescent="0.3"/>
    <row r="646" ht="14.25" customHeight="1" x14ac:dyDescent="0.3"/>
    <row r="647" ht="14.25" customHeight="1" x14ac:dyDescent="0.3"/>
    <row r="648" ht="14.25" customHeight="1" x14ac:dyDescent="0.3"/>
    <row r="649" ht="14.25" customHeight="1" x14ac:dyDescent="0.3"/>
    <row r="650" ht="14.25" customHeight="1" x14ac:dyDescent="0.3"/>
    <row r="651" ht="14.25" customHeight="1" x14ac:dyDescent="0.3"/>
    <row r="652" ht="14.25" customHeight="1" x14ac:dyDescent="0.3"/>
    <row r="653" ht="14.25" customHeight="1" x14ac:dyDescent="0.3"/>
    <row r="654" ht="14.25" customHeight="1" x14ac:dyDescent="0.3"/>
    <row r="655" ht="14.25" customHeight="1" x14ac:dyDescent="0.3"/>
    <row r="656" ht="14.25" customHeight="1" x14ac:dyDescent="0.3"/>
    <row r="657" ht="14.25" customHeight="1" x14ac:dyDescent="0.3"/>
    <row r="658" ht="14.25" customHeight="1" x14ac:dyDescent="0.3"/>
    <row r="659" ht="14.25" customHeight="1" x14ac:dyDescent="0.3"/>
    <row r="660" ht="14.25" customHeight="1" x14ac:dyDescent="0.3"/>
    <row r="661" ht="14.25" customHeight="1" x14ac:dyDescent="0.3"/>
    <row r="662" ht="14.25" customHeight="1" x14ac:dyDescent="0.3"/>
    <row r="663" ht="14.25" customHeight="1" x14ac:dyDescent="0.3"/>
    <row r="664" ht="14.25" customHeight="1" x14ac:dyDescent="0.3"/>
    <row r="665" ht="14.25" customHeight="1" x14ac:dyDescent="0.3"/>
    <row r="666" ht="14.25" customHeight="1" x14ac:dyDescent="0.3"/>
    <row r="667" ht="14.25" customHeight="1" x14ac:dyDescent="0.3"/>
    <row r="668" ht="14.25" customHeight="1" x14ac:dyDescent="0.3"/>
    <row r="669" ht="14.25" customHeight="1" x14ac:dyDescent="0.3"/>
    <row r="670" ht="14.25" customHeight="1" x14ac:dyDescent="0.3"/>
    <row r="671" ht="14.25" customHeight="1" x14ac:dyDescent="0.3"/>
    <row r="672" ht="14.25" customHeight="1" x14ac:dyDescent="0.3"/>
    <row r="673" ht="14.25" customHeight="1" x14ac:dyDescent="0.3"/>
    <row r="674" ht="14.25" customHeight="1" x14ac:dyDescent="0.3"/>
    <row r="675" ht="14.25" customHeight="1" x14ac:dyDescent="0.3"/>
    <row r="676" ht="14.25" customHeight="1" x14ac:dyDescent="0.3"/>
    <row r="677" ht="14.25" customHeight="1" x14ac:dyDescent="0.3"/>
    <row r="678" ht="14.25" customHeight="1" x14ac:dyDescent="0.3"/>
    <row r="679" ht="14.25" customHeight="1" x14ac:dyDescent="0.3"/>
    <row r="680" ht="14.25" customHeight="1" x14ac:dyDescent="0.3"/>
    <row r="681" ht="14.25" customHeight="1" x14ac:dyDescent="0.3"/>
    <row r="682" ht="14.25" customHeight="1" x14ac:dyDescent="0.3"/>
    <row r="683" ht="14.25" customHeight="1" x14ac:dyDescent="0.3"/>
    <row r="684" ht="14.25" customHeight="1" x14ac:dyDescent="0.3"/>
    <row r="685" ht="14.25" customHeight="1" x14ac:dyDescent="0.3"/>
    <row r="686" ht="14.25" customHeight="1" x14ac:dyDescent="0.3"/>
    <row r="687" ht="14.25" customHeight="1" x14ac:dyDescent="0.3"/>
    <row r="688" ht="14.25" customHeight="1" x14ac:dyDescent="0.3"/>
    <row r="689" ht="14.25" customHeight="1" x14ac:dyDescent="0.3"/>
    <row r="690" ht="14.25" customHeight="1" x14ac:dyDescent="0.3"/>
    <row r="691" ht="14.25" customHeight="1" x14ac:dyDescent="0.3"/>
    <row r="692" ht="14.25" customHeight="1" x14ac:dyDescent="0.3"/>
    <row r="693" ht="14.25" customHeight="1" x14ac:dyDescent="0.3"/>
    <row r="694" ht="14.25" customHeight="1" x14ac:dyDescent="0.3"/>
    <row r="695" ht="14.25" customHeight="1" x14ac:dyDescent="0.3"/>
    <row r="696" ht="14.25" customHeight="1" x14ac:dyDescent="0.3"/>
    <row r="697" ht="14.25" customHeight="1" x14ac:dyDescent="0.3"/>
    <row r="698" ht="14.25" customHeight="1" x14ac:dyDescent="0.3"/>
    <row r="699" ht="14.25" customHeight="1" x14ac:dyDescent="0.3"/>
    <row r="700" ht="14.25" customHeight="1" x14ac:dyDescent="0.3"/>
    <row r="701" ht="14.25" customHeight="1" x14ac:dyDescent="0.3"/>
    <row r="702" ht="14.25" customHeight="1" x14ac:dyDescent="0.3"/>
    <row r="703" ht="14.25" customHeight="1" x14ac:dyDescent="0.3"/>
    <row r="704" ht="14.25" customHeight="1" x14ac:dyDescent="0.3"/>
    <row r="705" ht="14.25" customHeight="1" x14ac:dyDescent="0.3"/>
    <row r="706" ht="14.25" customHeight="1" x14ac:dyDescent="0.3"/>
    <row r="707" ht="14.25" customHeight="1" x14ac:dyDescent="0.3"/>
    <row r="708" ht="14.25" customHeight="1" x14ac:dyDescent="0.3"/>
    <row r="709" ht="14.25" customHeight="1" x14ac:dyDescent="0.3"/>
    <row r="710" ht="14.25" customHeight="1" x14ac:dyDescent="0.3"/>
    <row r="711" ht="14.25" customHeight="1" x14ac:dyDescent="0.3"/>
    <row r="712" ht="14.25" customHeight="1" x14ac:dyDescent="0.3"/>
    <row r="713" ht="14.25" customHeight="1" x14ac:dyDescent="0.3"/>
    <row r="714" ht="14.25" customHeight="1" x14ac:dyDescent="0.3"/>
    <row r="715" ht="14.25" customHeight="1" x14ac:dyDescent="0.3"/>
    <row r="716" ht="14.25" customHeight="1" x14ac:dyDescent="0.3"/>
    <row r="717" ht="14.25" customHeight="1" x14ac:dyDescent="0.3"/>
    <row r="718" ht="14.25" customHeight="1" x14ac:dyDescent="0.3"/>
    <row r="719" ht="14.25" customHeight="1" x14ac:dyDescent="0.3"/>
    <row r="720" ht="14.25" customHeight="1" x14ac:dyDescent="0.3"/>
    <row r="721" ht="14.25" customHeight="1" x14ac:dyDescent="0.3"/>
    <row r="722" ht="14.25" customHeight="1" x14ac:dyDescent="0.3"/>
    <row r="723" ht="14.25" customHeight="1" x14ac:dyDescent="0.3"/>
    <row r="724" ht="14.25" customHeight="1" x14ac:dyDescent="0.3"/>
    <row r="725" ht="14.25" customHeight="1" x14ac:dyDescent="0.3"/>
    <row r="726" ht="14.25" customHeight="1" x14ac:dyDescent="0.3"/>
    <row r="727" ht="14.25" customHeight="1" x14ac:dyDescent="0.3"/>
    <row r="728" ht="14.25" customHeight="1" x14ac:dyDescent="0.3"/>
    <row r="729" ht="14.25" customHeight="1" x14ac:dyDescent="0.3"/>
    <row r="730" ht="14.25" customHeight="1" x14ac:dyDescent="0.3"/>
    <row r="731" ht="14.25" customHeight="1" x14ac:dyDescent="0.3"/>
    <row r="732" ht="14.25" customHeight="1" x14ac:dyDescent="0.3"/>
    <row r="733" ht="14.25" customHeight="1" x14ac:dyDescent="0.3"/>
    <row r="734" ht="14.25" customHeight="1" x14ac:dyDescent="0.3"/>
    <row r="735" ht="14.25" customHeight="1" x14ac:dyDescent="0.3"/>
    <row r="736" ht="14.25" customHeight="1" x14ac:dyDescent="0.3"/>
    <row r="737" ht="14.25" customHeight="1" x14ac:dyDescent="0.3"/>
    <row r="738" ht="14.25" customHeight="1" x14ac:dyDescent="0.3"/>
    <row r="739" ht="14.25" customHeight="1" x14ac:dyDescent="0.3"/>
    <row r="740" ht="14.25" customHeight="1" x14ac:dyDescent="0.3"/>
    <row r="741" ht="14.25" customHeight="1" x14ac:dyDescent="0.3"/>
    <row r="742" ht="14.25" customHeight="1" x14ac:dyDescent="0.3"/>
    <row r="743" ht="14.25" customHeight="1" x14ac:dyDescent="0.3"/>
    <row r="744" ht="14.25" customHeight="1" x14ac:dyDescent="0.3"/>
    <row r="745" ht="14.25" customHeight="1" x14ac:dyDescent="0.3"/>
    <row r="746" ht="14.25" customHeight="1" x14ac:dyDescent="0.3"/>
    <row r="747" ht="14.25" customHeight="1" x14ac:dyDescent="0.3"/>
    <row r="748" ht="14.25" customHeight="1" x14ac:dyDescent="0.3"/>
    <row r="749" ht="14.25" customHeight="1" x14ac:dyDescent="0.3"/>
    <row r="750" ht="14.25" customHeight="1" x14ac:dyDescent="0.3"/>
    <row r="751" ht="14.25" customHeight="1" x14ac:dyDescent="0.3"/>
    <row r="752" ht="14.25" customHeight="1" x14ac:dyDescent="0.3"/>
    <row r="753" ht="14.25" customHeight="1" x14ac:dyDescent="0.3"/>
    <row r="754" ht="14.25" customHeight="1" x14ac:dyDescent="0.3"/>
    <row r="755" ht="14.25" customHeight="1" x14ac:dyDescent="0.3"/>
    <row r="756" ht="14.25" customHeight="1" x14ac:dyDescent="0.3"/>
    <row r="757" ht="14.25" customHeight="1" x14ac:dyDescent="0.3"/>
    <row r="758" ht="14.25" customHeight="1" x14ac:dyDescent="0.3"/>
    <row r="759" ht="14.25" customHeight="1" x14ac:dyDescent="0.3"/>
    <row r="760" ht="14.25" customHeight="1" x14ac:dyDescent="0.3"/>
    <row r="761" ht="14.25" customHeight="1" x14ac:dyDescent="0.3"/>
    <row r="762" ht="14.25" customHeight="1" x14ac:dyDescent="0.3"/>
    <row r="763" ht="14.25" customHeight="1" x14ac:dyDescent="0.3"/>
    <row r="764" ht="14.25" customHeight="1" x14ac:dyDescent="0.3"/>
    <row r="765" ht="14.25" customHeight="1" x14ac:dyDescent="0.3"/>
    <row r="766" ht="14.25" customHeight="1" x14ac:dyDescent="0.3"/>
    <row r="767" ht="14.25" customHeight="1" x14ac:dyDescent="0.3"/>
    <row r="768" ht="14.25" customHeight="1" x14ac:dyDescent="0.3"/>
    <row r="769" ht="14.25" customHeight="1" x14ac:dyDescent="0.3"/>
    <row r="770" ht="14.25" customHeight="1" x14ac:dyDescent="0.3"/>
    <row r="771" ht="14.25" customHeight="1" x14ac:dyDescent="0.3"/>
    <row r="772" ht="14.25" customHeight="1" x14ac:dyDescent="0.3"/>
    <row r="773" ht="14.25" customHeight="1" x14ac:dyDescent="0.3"/>
    <row r="774" ht="14.25" customHeight="1" x14ac:dyDescent="0.3"/>
    <row r="775" ht="14.25" customHeight="1" x14ac:dyDescent="0.3"/>
    <row r="776" ht="14.25" customHeight="1" x14ac:dyDescent="0.3"/>
    <row r="777" ht="14.25" customHeight="1" x14ac:dyDescent="0.3"/>
    <row r="778" ht="14.25" customHeight="1" x14ac:dyDescent="0.3"/>
    <row r="779" ht="14.25" customHeight="1" x14ac:dyDescent="0.3"/>
    <row r="780" ht="14.25" customHeight="1" x14ac:dyDescent="0.3"/>
    <row r="781" ht="14.25" customHeight="1" x14ac:dyDescent="0.3"/>
    <row r="782" ht="14.25" customHeight="1" x14ac:dyDescent="0.3"/>
    <row r="783" ht="14.25" customHeight="1" x14ac:dyDescent="0.3"/>
    <row r="784" ht="14.25" customHeight="1" x14ac:dyDescent="0.3"/>
    <row r="785" ht="14.25" customHeight="1" x14ac:dyDescent="0.3"/>
    <row r="786" ht="14.25" customHeight="1" x14ac:dyDescent="0.3"/>
    <row r="787" ht="14.25" customHeight="1" x14ac:dyDescent="0.3"/>
    <row r="788" ht="14.25" customHeight="1" x14ac:dyDescent="0.3"/>
    <row r="789" ht="14.25" customHeight="1" x14ac:dyDescent="0.3"/>
    <row r="790" ht="14.25" customHeight="1" x14ac:dyDescent="0.3"/>
    <row r="791" ht="14.25" customHeight="1" x14ac:dyDescent="0.3"/>
    <row r="792" ht="14.25" customHeight="1" x14ac:dyDescent="0.3"/>
    <row r="793" ht="14.25" customHeight="1" x14ac:dyDescent="0.3"/>
    <row r="794" ht="14.25" customHeight="1" x14ac:dyDescent="0.3"/>
    <row r="795" ht="14.25" customHeight="1" x14ac:dyDescent="0.3"/>
    <row r="796" ht="14.25" customHeight="1" x14ac:dyDescent="0.3"/>
    <row r="797" ht="14.25" customHeight="1" x14ac:dyDescent="0.3"/>
    <row r="798" ht="14.25" customHeight="1" x14ac:dyDescent="0.3"/>
    <row r="799" ht="14.25" customHeight="1" x14ac:dyDescent="0.3"/>
    <row r="800" ht="14.25" customHeight="1" x14ac:dyDescent="0.3"/>
    <row r="801" ht="14.25" customHeight="1" x14ac:dyDescent="0.3"/>
    <row r="802" ht="14.25" customHeight="1" x14ac:dyDescent="0.3"/>
    <row r="803" ht="14.25" customHeight="1" x14ac:dyDescent="0.3"/>
    <row r="804" ht="14.25" customHeight="1" x14ac:dyDescent="0.3"/>
    <row r="805" ht="14.25" customHeight="1" x14ac:dyDescent="0.3"/>
    <row r="806" ht="14.25" customHeight="1" x14ac:dyDescent="0.3"/>
    <row r="807" ht="14.25" customHeight="1" x14ac:dyDescent="0.3"/>
    <row r="808" ht="14.25" customHeight="1" x14ac:dyDescent="0.3"/>
    <row r="809" ht="14.25" customHeight="1" x14ac:dyDescent="0.3"/>
    <row r="810" ht="14.25" customHeight="1" x14ac:dyDescent="0.3"/>
    <row r="811" ht="14.25" customHeight="1" x14ac:dyDescent="0.3"/>
    <row r="812" ht="14.25" customHeight="1" x14ac:dyDescent="0.3"/>
    <row r="813" ht="14.25" customHeight="1" x14ac:dyDescent="0.3"/>
    <row r="814" ht="14.25" customHeight="1" x14ac:dyDescent="0.3"/>
    <row r="815" ht="14.25" customHeight="1" x14ac:dyDescent="0.3"/>
    <row r="816" ht="14.25" customHeight="1" x14ac:dyDescent="0.3"/>
    <row r="817" ht="14.25" customHeight="1" x14ac:dyDescent="0.3"/>
    <row r="818" ht="14.25" customHeight="1" x14ac:dyDescent="0.3"/>
    <row r="819" ht="14.25" customHeight="1" x14ac:dyDescent="0.3"/>
    <row r="820" ht="14.25" customHeight="1" x14ac:dyDescent="0.3"/>
    <row r="821" ht="14.25" customHeight="1" x14ac:dyDescent="0.3"/>
    <row r="822" ht="14.25" customHeight="1" x14ac:dyDescent="0.3"/>
    <row r="823" ht="14.25" customHeight="1" x14ac:dyDescent="0.3"/>
    <row r="824" ht="14.25" customHeight="1" x14ac:dyDescent="0.3"/>
    <row r="825" ht="14.25" customHeight="1" x14ac:dyDescent="0.3"/>
    <row r="826" ht="14.25" customHeight="1" x14ac:dyDescent="0.3"/>
    <row r="827" ht="14.25" customHeight="1" x14ac:dyDescent="0.3"/>
    <row r="828" ht="14.25" customHeight="1" x14ac:dyDescent="0.3"/>
    <row r="829" ht="14.25" customHeight="1" x14ac:dyDescent="0.3"/>
    <row r="830" ht="14.25" customHeight="1" x14ac:dyDescent="0.3"/>
    <row r="831" ht="14.25" customHeight="1" x14ac:dyDescent="0.3"/>
    <row r="832" ht="14.25" customHeight="1" x14ac:dyDescent="0.3"/>
    <row r="833" ht="14.25" customHeight="1" x14ac:dyDescent="0.3"/>
    <row r="834" ht="14.25" customHeight="1" x14ac:dyDescent="0.3"/>
    <row r="835" ht="14.25" customHeight="1" x14ac:dyDescent="0.3"/>
    <row r="836" ht="14.25" customHeight="1" x14ac:dyDescent="0.3"/>
    <row r="837" ht="14.25" customHeight="1" x14ac:dyDescent="0.3"/>
    <row r="838" ht="14.25" customHeight="1" x14ac:dyDescent="0.3"/>
    <row r="839" ht="14.25" customHeight="1" x14ac:dyDescent="0.3"/>
    <row r="840" ht="14.25" customHeight="1" x14ac:dyDescent="0.3"/>
    <row r="841" ht="14.25" customHeight="1" x14ac:dyDescent="0.3"/>
    <row r="842" ht="14.25" customHeight="1" x14ac:dyDescent="0.3"/>
    <row r="843" ht="14.25" customHeight="1" x14ac:dyDescent="0.3"/>
    <row r="844" ht="14.25" customHeight="1" x14ac:dyDescent="0.3"/>
    <row r="845" ht="14.25" customHeight="1" x14ac:dyDescent="0.3"/>
    <row r="846" ht="14.25" customHeight="1" x14ac:dyDescent="0.3"/>
    <row r="847" ht="14.25" customHeight="1" x14ac:dyDescent="0.3"/>
    <row r="848" ht="14.25" customHeight="1" x14ac:dyDescent="0.3"/>
    <row r="849" ht="14.25" customHeight="1" x14ac:dyDescent="0.3"/>
    <row r="850" ht="14.25" customHeight="1" x14ac:dyDescent="0.3"/>
    <row r="851" ht="14.25" customHeight="1" x14ac:dyDescent="0.3"/>
    <row r="852" ht="14.25" customHeight="1" x14ac:dyDescent="0.3"/>
    <row r="853" ht="14.25" customHeight="1" x14ac:dyDescent="0.3"/>
    <row r="854" ht="14.25" customHeight="1" x14ac:dyDescent="0.3"/>
    <row r="855" ht="14.25" customHeight="1" x14ac:dyDescent="0.3"/>
    <row r="856" ht="14.25" customHeight="1" x14ac:dyDescent="0.3"/>
    <row r="857" ht="14.25" customHeight="1" x14ac:dyDescent="0.3"/>
    <row r="858" ht="14.25" customHeight="1" x14ac:dyDescent="0.3"/>
    <row r="859" ht="14.25" customHeight="1" x14ac:dyDescent="0.3"/>
    <row r="860" ht="14.25" customHeight="1" x14ac:dyDescent="0.3"/>
    <row r="861" ht="14.25" customHeight="1" x14ac:dyDescent="0.3"/>
    <row r="862" ht="14.25" customHeight="1" x14ac:dyDescent="0.3"/>
    <row r="863" ht="14.25" customHeight="1" x14ac:dyDescent="0.3"/>
    <row r="864" ht="14.25" customHeight="1" x14ac:dyDescent="0.3"/>
    <row r="865" ht="14.25" customHeight="1" x14ac:dyDescent="0.3"/>
    <row r="866" ht="14.25" customHeight="1" x14ac:dyDescent="0.3"/>
    <row r="867" ht="14.25" customHeight="1" x14ac:dyDescent="0.3"/>
    <row r="868" ht="14.25" customHeight="1" x14ac:dyDescent="0.3"/>
    <row r="869" ht="14.25" customHeight="1" x14ac:dyDescent="0.3"/>
    <row r="870" ht="14.25" customHeight="1" x14ac:dyDescent="0.3"/>
    <row r="871" ht="14.25" customHeight="1" x14ac:dyDescent="0.3"/>
    <row r="872" ht="14.25" customHeight="1" x14ac:dyDescent="0.3"/>
    <row r="873" ht="14.25" customHeight="1" x14ac:dyDescent="0.3"/>
    <row r="874" ht="14.25" customHeight="1" x14ac:dyDescent="0.3"/>
    <row r="875" ht="14.25" customHeight="1" x14ac:dyDescent="0.3"/>
    <row r="876" ht="14.25" customHeight="1" x14ac:dyDescent="0.3"/>
    <row r="877" ht="14.25" customHeight="1" x14ac:dyDescent="0.3"/>
    <row r="878" ht="14.25" customHeight="1" x14ac:dyDescent="0.3"/>
    <row r="879" ht="14.25" customHeight="1" x14ac:dyDescent="0.3"/>
    <row r="880" ht="14.25" customHeight="1" x14ac:dyDescent="0.3"/>
    <row r="881" ht="14.25" customHeight="1" x14ac:dyDescent="0.3"/>
    <row r="882" ht="14.25" customHeight="1" x14ac:dyDescent="0.3"/>
    <row r="883" ht="14.25" customHeight="1" x14ac:dyDescent="0.3"/>
    <row r="884" ht="14.25" customHeight="1" x14ac:dyDescent="0.3"/>
    <row r="885" ht="14.25" customHeight="1" x14ac:dyDescent="0.3"/>
    <row r="886" ht="14.25" customHeight="1" x14ac:dyDescent="0.3"/>
    <row r="887" ht="14.25" customHeight="1" x14ac:dyDescent="0.3"/>
    <row r="888" ht="14.25" customHeight="1" x14ac:dyDescent="0.3"/>
    <row r="889" ht="14.25" customHeight="1" x14ac:dyDescent="0.3"/>
    <row r="890" ht="14.25" customHeight="1" x14ac:dyDescent="0.3"/>
    <row r="891" ht="14.25" customHeight="1" x14ac:dyDescent="0.3"/>
    <row r="892" ht="14.25" customHeight="1" x14ac:dyDescent="0.3"/>
    <row r="893" ht="14.25" customHeight="1" x14ac:dyDescent="0.3"/>
    <row r="894" ht="14.25" customHeight="1" x14ac:dyDescent="0.3"/>
    <row r="895" ht="14.25" customHeight="1" x14ac:dyDescent="0.3"/>
    <row r="896" ht="14.25" customHeight="1" x14ac:dyDescent="0.3"/>
    <row r="897" ht="14.25" customHeight="1" x14ac:dyDescent="0.3"/>
    <row r="898" ht="14.25" customHeight="1" x14ac:dyDescent="0.3"/>
    <row r="899" ht="14.25" customHeight="1" x14ac:dyDescent="0.3"/>
    <row r="900" ht="14.25" customHeight="1" x14ac:dyDescent="0.3"/>
    <row r="901" ht="14.25" customHeight="1" x14ac:dyDescent="0.3"/>
    <row r="902" ht="14.25" customHeight="1" x14ac:dyDescent="0.3"/>
    <row r="903" ht="14.25" customHeight="1" x14ac:dyDescent="0.3"/>
    <row r="904" ht="14.25" customHeight="1" x14ac:dyDescent="0.3"/>
    <row r="905" ht="14.25" customHeight="1" x14ac:dyDescent="0.3"/>
    <row r="906" ht="14.25" customHeight="1" x14ac:dyDescent="0.3"/>
    <row r="907" ht="14.25" customHeight="1" x14ac:dyDescent="0.3"/>
    <row r="908" ht="14.25" customHeight="1" x14ac:dyDescent="0.3"/>
    <row r="909" ht="14.25" customHeight="1" x14ac:dyDescent="0.3"/>
    <row r="910" ht="14.25" customHeight="1" x14ac:dyDescent="0.3"/>
    <row r="911" ht="14.25" customHeight="1" x14ac:dyDescent="0.3"/>
    <row r="912" ht="14.25" customHeight="1" x14ac:dyDescent="0.3"/>
    <row r="913" ht="14.25" customHeight="1" x14ac:dyDescent="0.3"/>
    <row r="914" ht="14.25" customHeight="1" x14ac:dyDescent="0.3"/>
    <row r="915" ht="14.25" customHeight="1" x14ac:dyDescent="0.3"/>
    <row r="916" ht="14.25" customHeight="1" x14ac:dyDescent="0.3"/>
    <row r="917" ht="14.25" customHeight="1" x14ac:dyDescent="0.3"/>
    <row r="918" ht="14.25" customHeight="1" x14ac:dyDescent="0.3"/>
    <row r="919" ht="14.25" customHeight="1" x14ac:dyDescent="0.3"/>
    <row r="920" ht="14.25" customHeight="1" x14ac:dyDescent="0.3"/>
    <row r="921" ht="14.25" customHeight="1" x14ac:dyDescent="0.3"/>
    <row r="922" ht="14.25" customHeight="1" x14ac:dyDescent="0.3"/>
    <row r="923" ht="14.25" customHeight="1" x14ac:dyDescent="0.3"/>
    <row r="924" ht="14.25" customHeight="1" x14ac:dyDescent="0.3"/>
    <row r="925" ht="14.25" customHeight="1" x14ac:dyDescent="0.3"/>
    <row r="926" ht="14.25" customHeight="1" x14ac:dyDescent="0.3"/>
    <row r="927" ht="14.25" customHeight="1" x14ac:dyDescent="0.3"/>
    <row r="928" ht="14.25" customHeight="1" x14ac:dyDescent="0.3"/>
    <row r="929" ht="14.25" customHeight="1" x14ac:dyDescent="0.3"/>
    <row r="930" ht="14.25" customHeight="1" x14ac:dyDescent="0.3"/>
    <row r="931" ht="14.25" customHeight="1" x14ac:dyDescent="0.3"/>
    <row r="932" ht="14.25" customHeight="1" x14ac:dyDescent="0.3"/>
    <row r="933" ht="14.25" customHeight="1" x14ac:dyDescent="0.3"/>
    <row r="934" ht="14.25" customHeight="1" x14ac:dyDescent="0.3"/>
    <row r="935" ht="14.25" customHeight="1" x14ac:dyDescent="0.3"/>
    <row r="936" ht="14.25" customHeight="1" x14ac:dyDescent="0.3"/>
    <row r="937" ht="14.25" customHeight="1" x14ac:dyDescent="0.3"/>
    <row r="938" ht="14.25" customHeight="1" x14ac:dyDescent="0.3"/>
    <row r="939" ht="14.25" customHeight="1" x14ac:dyDescent="0.3"/>
    <row r="940" ht="14.25" customHeight="1" x14ac:dyDescent="0.3"/>
    <row r="941" ht="14.25" customHeight="1" x14ac:dyDescent="0.3"/>
    <row r="942" ht="14.25" customHeight="1" x14ac:dyDescent="0.3"/>
    <row r="943" ht="14.25" customHeight="1" x14ac:dyDescent="0.3"/>
    <row r="944" ht="14.25" customHeight="1" x14ac:dyDescent="0.3"/>
    <row r="945" ht="14.25" customHeight="1" x14ac:dyDescent="0.3"/>
    <row r="946" ht="14.25" customHeight="1" x14ac:dyDescent="0.3"/>
    <row r="947" ht="14.25" customHeight="1" x14ac:dyDescent="0.3"/>
    <row r="948" ht="14.25" customHeight="1" x14ac:dyDescent="0.3"/>
    <row r="949" ht="14.25" customHeight="1" x14ac:dyDescent="0.3"/>
    <row r="950" ht="14.25" customHeight="1" x14ac:dyDescent="0.3"/>
    <row r="951" ht="14.25" customHeight="1" x14ac:dyDescent="0.3"/>
    <row r="952" ht="14.25" customHeight="1" x14ac:dyDescent="0.3"/>
    <row r="953" ht="14.25" customHeight="1" x14ac:dyDescent="0.3"/>
    <row r="954" ht="14.25" customHeight="1" x14ac:dyDescent="0.3"/>
    <row r="955" ht="14.25" customHeight="1" x14ac:dyDescent="0.3"/>
    <row r="956" ht="14.25" customHeight="1" x14ac:dyDescent="0.3"/>
    <row r="957" ht="14.25" customHeight="1" x14ac:dyDescent="0.3"/>
    <row r="958" ht="14.25" customHeight="1" x14ac:dyDescent="0.3"/>
    <row r="959" ht="14.25" customHeight="1" x14ac:dyDescent="0.3"/>
    <row r="960" ht="14.25" customHeight="1" x14ac:dyDescent="0.3"/>
    <row r="961" ht="14.25" customHeight="1" x14ac:dyDescent="0.3"/>
    <row r="962" ht="14.25" customHeight="1" x14ac:dyDescent="0.3"/>
    <row r="963" ht="14.25" customHeight="1" x14ac:dyDescent="0.3"/>
    <row r="964" ht="14.25" customHeight="1" x14ac:dyDescent="0.3"/>
    <row r="965" ht="14.25" customHeight="1" x14ac:dyDescent="0.3"/>
    <row r="966" ht="14.25" customHeight="1" x14ac:dyDescent="0.3"/>
    <row r="967" ht="14.25" customHeight="1" x14ac:dyDescent="0.3"/>
    <row r="968" ht="14.25" customHeight="1" x14ac:dyDescent="0.3"/>
    <row r="969" ht="14.25" customHeight="1" x14ac:dyDescent="0.3"/>
    <row r="970" ht="14.25" customHeight="1" x14ac:dyDescent="0.3"/>
    <row r="971" ht="14.25" customHeight="1" x14ac:dyDescent="0.3"/>
    <row r="972" ht="14.25" customHeight="1" x14ac:dyDescent="0.3"/>
    <row r="973" ht="14.25" customHeight="1" x14ac:dyDescent="0.3"/>
    <row r="974" ht="14.25" customHeight="1" x14ac:dyDescent="0.3"/>
    <row r="975" ht="14.25" customHeight="1" x14ac:dyDescent="0.3"/>
    <row r="976" ht="14.25" customHeight="1" x14ac:dyDescent="0.3"/>
    <row r="977" ht="14.25" customHeight="1" x14ac:dyDescent="0.3"/>
    <row r="978" ht="14.25" customHeight="1" x14ac:dyDescent="0.3"/>
    <row r="979" ht="14.25" customHeight="1" x14ac:dyDescent="0.3"/>
    <row r="980" ht="14.25" customHeight="1" x14ac:dyDescent="0.3"/>
    <row r="981" ht="14.25" customHeight="1" x14ac:dyDescent="0.3"/>
    <row r="982" ht="14.25" customHeight="1" x14ac:dyDescent="0.3"/>
    <row r="983" ht="14.25" customHeight="1" x14ac:dyDescent="0.3"/>
    <row r="984" ht="14.25" customHeight="1" x14ac:dyDescent="0.3"/>
    <row r="985" ht="14.25" customHeight="1" x14ac:dyDescent="0.3"/>
    <row r="986" ht="14.25" customHeight="1" x14ac:dyDescent="0.3"/>
    <row r="987" ht="14.25" customHeight="1" x14ac:dyDescent="0.3"/>
    <row r="988" ht="14.25" customHeight="1" x14ac:dyDescent="0.3"/>
    <row r="989" ht="14.25" customHeight="1" x14ac:dyDescent="0.3"/>
    <row r="990" ht="14.25" customHeight="1" x14ac:dyDescent="0.3"/>
    <row r="991" ht="14.25" customHeight="1" x14ac:dyDescent="0.3"/>
    <row r="992" ht="14.25" customHeight="1" x14ac:dyDescent="0.3"/>
    <row r="993" ht="14.25" customHeight="1" x14ac:dyDescent="0.3"/>
    <row r="994" ht="14.25" customHeight="1" x14ac:dyDescent="0.3"/>
    <row r="995" ht="14.25" customHeight="1" x14ac:dyDescent="0.3"/>
    <row r="996" ht="14.25" customHeight="1" x14ac:dyDescent="0.3"/>
    <row r="997" ht="14.25" customHeight="1" x14ac:dyDescent="0.3"/>
    <row r="998" ht="14.25" customHeight="1" x14ac:dyDescent="0.3"/>
    <row r="999" ht="14.25" customHeight="1" x14ac:dyDescent="0.3"/>
    <row r="1000" ht="14.25" customHeight="1" x14ac:dyDescent="0.3"/>
  </sheetData>
  <sheetProtection algorithmName="SHA-512" hashValue="VXeQb2RWzMcN/MXuZTnKYgHRSboAIEuAFQ+3p0quE0xK2lXibrnqbeZNOfcnWWnJnopT3uN6biUjYwAjCRB6+A==" saltValue="/MCmYe0uArRkpFhbbq4Wiw==" spinCount="100000" sheet="1" objects="1" scenarios="1"/>
  <conditionalFormatting sqref="F20:F24">
    <cfRule type="cellIs" dxfId="1" priority="1" operator="equal">
      <formula>0</formula>
    </cfRule>
  </conditionalFormatting>
  <conditionalFormatting sqref="F20:F24">
    <cfRule type="cellIs" dxfId="0" priority="2" operator="notEqual">
      <formula>0</formula>
    </cfRule>
  </conditionalFormatting>
  <dataValidations count="1">
    <dataValidation type="list" allowBlank="1" showErrorMessage="1" sqref="F6" xr:uid="{00000000-0002-0000-0100-000000000000}">
      <formula1>$K$6:$K$7</formula1>
    </dataValidation>
  </dataValidations>
  <pageMargins left="0.70866141732283472" right="0.70866141732283472" top="0.74803149606299213" bottom="0.74803149606299213" header="0" footer="0"/>
  <pageSetup paperSize="5" orientation="landscape" r:id="rId1"/>
  <headerFooter>
    <oddHeader>&amp;Cur</oddHead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01"/>
  <sheetViews>
    <sheetView topLeftCell="A10" workbookViewId="0">
      <selection activeCell="B35" sqref="B35"/>
    </sheetView>
  </sheetViews>
  <sheetFormatPr baseColWidth="10" defaultColWidth="14.44140625" defaultRowHeight="15" customHeight="1" x14ac:dyDescent="0.3"/>
  <cols>
    <col min="1" max="1" width="11.44140625" style="44" customWidth="1"/>
    <col min="2" max="2" width="55.109375" customWidth="1"/>
    <col min="3" max="4" width="15.6640625" customWidth="1"/>
    <col min="5" max="27" width="11.44140625" customWidth="1"/>
  </cols>
  <sheetData>
    <row r="1" spans="1:5" ht="18" x14ac:dyDescent="0.35">
      <c r="A1" s="92" t="s">
        <v>91</v>
      </c>
      <c r="B1" s="93"/>
      <c r="C1" s="93"/>
      <c r="D1" s="93"/>
      <c r="E1" s="94"/>
    </row>
    <row r="2" spans="1:5" ht="14.25" customHeight="1" x14ac:dyDescent="0.3">
      <c r="A2" s="83"/>
      <c r="B2" s="76"/>
      <c r="C2" s="77"/>
      <c r="D2" s="78" t="s">
        <v>92</v>
      </c>
      <c r="E2" s="84">
        <f>'Questions et hypothèses'!F9</f>
        <v>15000</v>
      </c>
    </row>
    <row r="3" spans="1:5" ht="14.25" customHeight="1" x14ac:dyDescent="0.35">
      <c r="A3" s="83"/>
      <c r="B3" s="79"/>
      <c r="C3" s="79"/>
      <c r="D3" s="78" t="s">
        <v>93</v>
      </c>
      <c r="E3" s="84">
        <f>'Questions et hypothèses'!F9*(1-'Questions et hypothèses'!F38)</f>
        <v>15000</v>
      </c>
    </row>
    <row r="4" spans="1:5" ht="18" x14ac:dyDescent="0.35">
      <c r="A4" s="95" t="s">
        <v>94</v>
      </c>
      <c r="B4" s="96"/>
      <c r="C4" s="96"/>
      <c r="D4" s="96"/>
      <c r="E4" s="97"/>
    </row>
    <row r="5" spans="1:5" ht="14.25" customHeight="1" thickBot="1" x14ac:dyDescent="0.35">
      <c r="A5" s="83"/>
      <c r="B5" s="76"/>
      <c r="C5" s="77"/>
      <c r="D5" s="77"/>
      <c r="E5" s="85"/>
    </row>
    <row r="6" spans="1:5" ht="14.25" customHeight="1" x14ac:dyDescent="0.3">
      <c r="A6" s="83"/>
      <c r="B6" s="50" t="s">
        <v>95</v>
      </c>
      <c r="C6" s="51"/>
      <c r="D6" s="52"/>
      <c r="E6" s="85"/>
    </row>
    <row r="7" spans="1:5" ht="14.25" customHeight="1" x14ac:dyDescent="0.3">
      <c r="A7" s="83"/>
      <c r="B7" s="53" t="s">
        <v>96</v>
      </c>
      <c r="C7" s="30">
        <f>D7/D10</f>
        <v>8.1632653061224483E-2</v>
      </c>
      <c r="D7" s="54">
        <f>'Questions et hypothèses'!F27</f>
        <v>500000</v>
      </c>
      <c r="E7" s="85"/>
    </row>
    <row r="8" spans="1:5" ht="14.25" customHeight="1" x14ac:dyDescent="0.3">
      <c r="A8" s="83"/>
      <c r="B8" s="53" t="str">
        <f>'Questions et hypothèses'!F6</f>
        <v>Rénovation</v>
      </c>
      <c r="C8" s="30">
        <f>D8/D10</f>
        <v>0.73469387755102045</v>
      </c>
      <c r="D8" s="54">
        <f>'Questions et hypothèses'!F34*E2</f>
        <v>4500000</v>
      </c>
      <c r="E8" s="85"/>
    </row>
    <row r="9" spans="1:5" ht="14.25" customHeight="1" thickBot="1" x14ac:dyDescent="0.35">
      <c r="A9" s="83"/>
      <c r="B9" s="55" t="s">
        <v>97</v>
      </c>
      <c r="C9" s="31">
        <f>D9/D10</f>
        <v>0.18367346938775511</v>
      </c>
      <c r="D9" s="56">
        <f>D8*'Questions et hypothèses'!F36</f>
        <v>1125000</v>
      </c>
      <c r="E9" s="85"/>
    </row>
    <row r="10" spans="1:5" ht="14.25" customHeight="1" thickTop="1" thickBot="1" x14ac:dyDescent="0.35">
      <c r="A10" s="83"/>
      <c r="B10" s="57" t="s">
        <v>98</v>
      </c>
      <c r="C10" s="58">
        <f t="shared" ref="C10:D10" si="0">SUM(C7:C9)</f>
        <v>1</v>
      </c>
      <c r="D10" s="59">
        <f t="shared" si="0"/>
        <v>6125000</v>
      </c>
      <c r="E10" s="85"/>
    </row>
    <row r="11" spans="1:5" ht="9" customHeight="1" thickBot="1" x14ac:dyDescent="0.35">
      <c r="A11" s="83"/>
      <c r="B11" s="80"/>
      <c r="C11" s="77"/>
      <c r="D11" s="77"/>
      <c r="E11" s="85"/>
    </row>
    <row r="12" spans="1:5" ht="14.25" customHeight="1" x14ac:dyDescent="0.3">
      <c r="A12" s="83"/>
      <c r="B12" s="50" t="s">
        <v>99</v>
      </c>
      <c r="C12" s="51"/>
      <c r="D12" s="52"/>
      <c r="E12" s="85"/>
    </row>
    <row r="13" spans="1:5" ht="14.25" customHeight="1" x14ac:dyDescent="0.3">
      <c r="A13" s="83"/>
      <c r="B13" s="53" t="s">
        <v>39</v>
      </c>
      <c r="C13" s="30">
        <f>'Questions et hypothèses'!F15</f>
        <v>0.6</v>
      </c>
      <c r="D13" s="60">
        <f t="shared" ref="D13:D17" si="1">C13*D$10</f>
        <v>3675000</v>
      </c>
      <c r="E13" s="85"/>
    </row>
    <row r="14" spans="1:5" ht="14.25" customHeight="1" x14ac:dyDescent="0.3">
      <c r="A14" s="83"/>
      <c r="B14" s="53" t="s">
        <v>100</v>
      </c>
      <c r="C14" s="30">
        <f>'Questions et hypothèses'!F16</f>
        <v>0.05</v>
      </c>
      <c r="D14" s="60">
        <f t="shared" si="1"/>
        <v>306250</v>
      </c>
      <c r="E14" s="85"/>
    </row>
    <row r="15" spans="1:5" ht="14.25" customHeight="1" x14ac:dyDescent="0.3">
      <c r="A15" s="83"/>
      <c r="B15" s="53" t="s">
        <v>101</v>
      </c>
      <c r="C15" s="30">
        <f>'Questions et hypothèses'!F17</f>
        <v>0.05</v>
      </c>
      <c r="D15" s="60">
        <f t="shared" si="1"/>
        <v>306250</v>
      </c>
      <c r="E15" s="85"/>
    </row>
    <row r="16" spans="1:5" ht="14.25" customHeight="1" x14ac:dyDescent="0.3">
      <c r="A16" s="83"/>
      <c r="B16" s="53" t="s">
        <v>102</v>
      </c>
      <c r="C16" s="30">
        <f>'Questions et hypothèses'!F18*'Questions et hypothèses'!F44</f>
        <v>0.22499999999999998</v>
      </c>
      <c r="D16" s="60">
        <f t="shared" si="1"/>
        <v>1378124.9999999998</v>
      </c>
      <c r="E16" s="85"/>
    </row>
    <row r="17" spans="1:5" ht="14.25" customHeight="1" thickBot="1" x14ac:dyDescent="0.35">
      <c r="A17" s="83"/>
      <c r="B17" s="55" t="s">
        <v>103</v>
      </c>
      <c r="C17" s="31">
        <f>'Questions et hypothèses'!F18-'Analyse financière préliminaire'!C16</f>
        <v>7.5000000000000011E-2</v>
      </c>
      <c r="D17" s="60">
        <f t="shared" si="1"/>
        <v>459375.00000000006</v>
      </c>
      <c r="E17" s="85"/>
    </row>
    <row r="18" spans="1:5" ht="14.25" customHeight="1" thickTop="1" thickBot="1" x14ac:dyDescent="0.35">
      <c r="A18" s="83"/>
      <c r="B18" s="61" t="s">
        <v>104</v>
      </c>
      <c r="C18" s="58">
        <f t="shared" ref="C18:D18" si="2">SUM(C13:C17)</f>
        <v>1</v>
      </c>
      <c r="D18" s="62">
        <f t="shared" si="2"/>
        <v>6125000</v>
      </c>
      <c r="E18" s="85"/>
    </row>
    <row r="19" spans="1:5" ht="9" customHeight="1" x14ac:dyDescent="0.3">
      <c r="A19" s="83"/>
      <c r="B19" s="77"/>
      <c r="C19" s="81"/>
      <c r="D19" s="77"/>
      <c r="E19" s="85"/>
    </row>
    <row r="20" spans="1:5" ht="9" customHeight="1" x14ac:dyDescent="0.3">
      <c r="A20" s="83"/>
      <c r="B20" s="77"/>
      <c r="C20" s="81"/>
      <c r="D20" s="77"/>
      <c r="E20" s="85"/>
    </row>
    <row r="21" spans="1:5" ht="9" customHeight="1" x14ac:dyDescent="0.3">
      <c r="A21" s="83"/>
      <c r="B21" s="77"/>
      <c r="C21" s="81"/>
      <c r="D21" s="77"/>
      <c r="E21" s="85"/>
    </row>
    <row r="22" spans="1:5" ht="18" x14ac:dyDescent="0.35">
      <c r="A22" s="95" t="s">
        <v>105</v>
      </c>
      <c r="B22" s="96"/>
      <c r="C22" s="96"/>
      <c r="D22" s="96"/>
      <c r="E22" s="97"/>
    </row>
    <row r="23" spans="1:5" ht="14.25" customHeight="1" thickBot="1" x14ac:dyDescent="0.35">
      <c r="A23" s="83"/>
      <c r="B23" s="80"/>
      <c r="C23" s="81"/>
      <c r="D23" s="77"/>
      <c r="E23" s="85"/>
    </row>
    <row r="24" spans="1:5" ht="14.25" customHeight="1" x14ac:dyDescent="0.3">
      <c r="A24" s="83"/>
      <c r="B24" s="63" t="s">
        <v>106</v>
      </c>
      <c r="C24" s="64" t="s">
        <v>80</v>
      </c>
      <c r="D24" s="65" t="s">
        <v>81</v>
      </c>
      <c r="E24" s="85"/>
    </row>
    <row r="25" spans="1:5" ht="14.25" customHeight="1" x14ac:dyDescent="0.3">
      <c r="A25" s="83"/>
      <c r="B25" s="53" t="s">
        <v>107</v>
      </c>
      <c r="C25" s="32">
        <f>'Questions et hypothèses'!F51*$E$2-('Questions et hypothèses'!F54*C26)</f>
        <v>68990</v>
      </c>
      <c r="D25" s="66">
        <f>'Questions et hypothèses'!F52*$E$2-(D26*'Questions et hypothèses'!F54)</f>
        <v>143990</v>
      </c>
      <c r="E25" s="85"/>
    </row>
    <row r="26" spans="1:5" ht="14.25" customHeight="1" x14ac:dyDescent="0.3">
      <c r="A26" s="83"/>
      <c r="B26" s="53" t="s">
        <v>108</v>
      </c>
      <c r="C26" s="32">
        <f>'Questions et hypothèses'!F25*'Questions et hypothèses'!F53</f>
        <v>15025</v>
      </c>
      <c r="D26" s="66">
        <f t="shared" ref="D26:D29" si="3">C26</f>
        <v>15025</v>
      </c>
      <c r="E26" s="85"/>
    </row>
    <row r="27" spans="1:5" ht="14.25" customHeight="1" x14ac:dyDescent="0.3">
      <c r="A27" s="83"/>
      <c r="B27" s="53" t="s">
        <v>109</v>
      </c>
      <c r="C27" s="32">
        <f>((1-'Questions et hypothèses'!F39)*'Questions et hypothèses'!F41*D10)+('Questions et hypothèses'!F39*'Questions et hypothèses'!F40*D10)</f>
        <v>30625</v>
      </c>
      <c r="D27" s="66">
        <f t="shared" si="3"/>
        <v>30625</v>
      </c>
      <c r="E27" s="85"/>
    </row>
    <row r="28" spans="1:5" ht="14.25" customHeight="1" x14ac:dyDescent="0.3">
      <c r="A28" s="83"/>
      <c r="B28" s="53" t="s">
        <v>110</v>
      </c>
      <c r="C28" s="32">
        <f>('Calculs Prêts'!B9+'Calculs Prêts'!B16)*12</f>
        <v>149888.39069763303</v>
      </c>
      <c r="D28" s="66">
        <f t="shared" si="3"/>
        <v>149888.39069763303</v>
      </c>
      <c r="E28" s="85"/>
    </row>
    <row r="29" spans="1:5" ht="14.25" customHeight="1" thickBot="1" x14ac:dyDescent="0.35">
      <c r="A29" s="83"/>
      <c r="B29" s="55" t="s">
        <v>111</v>
      </c>
      <c r="C29" s="33">
        <f>'Questions et hypothèses'!F42*E2</f>
        <v>18750</v>
      </c>
      <c r="D29" s="67">
        <f t="shared" si="3"/>
        <v>18750</v>
      </c>
      <c r="E29" s="85"/>
    </row>
    <row r="30" spans="1:5" ht="14.25" customHeight="1" thickTop="1" thickBot="1" x14ac:dyDescent="0.35">
      <c r="A30" s="83"/>
      <c r="B30" s="57" t="s">
        <v>44</v>
      </c>
      <c r="C30" s="68">
        <f t="shared" ref="C30:D30" si="4">SUM(C25:C29)</f>
        <v>283278.39069763303</v>
      </c>
      <c r="D30" s="69">
        <f t="shared" si="4"/>
        <v>358278.39069763303</v>
      </c>
      <c r="E30" s="85"/>
    </row>
    <row r="31" spans="1:5" ht="14.25" customHeight="1" thickBot="1" x14ac:dyDescent="0.35">
      <c r="A31" s="83"/>
      <c r="B31" s="80"/>
      <c r="C31" s="81"/>
      <c r="D31" s="77"/>
      <c r="E31" s="85"/>
    </row>
    <row r="32" spans="1:5" ht="14.25" customHeight="1" x14ac:dyDescent="0.3">
      <c r="A32" s="83"/>
      <c r="B32" s="70" t="s">
        <v>112</v>
      </c>
      <c r="C32" s="64" t="s">
        <v>80</v>
      </c>
      <c r="D32" s="65" t="s">
        <v>81</v>
      </c>
      <c r="E32" s="85"/>
    </row>
    <row r="33" spans="1:5" ht="14.25" customHeight="1" x14ac:dyDescent="0.3">
      <c r="A33" s="83"/>
      <c r="B33" s="53" t="str">
        <f t="shared" ref="B33:B37" si="5">B25</f>
        <v>Coûts d'exploitation</v>
      </c>
      <c r="C33" s="34">
        <f t="shared" ref="C33:D33" si="6">C25/$E$3</f>
        <v>4.5993333333333331</v>
      </c>
      <c r="D33" s="71">
        <f t="shared" si="6"/>
        <v>9.5993333333333339</v>
      </c>
      <c r="E33" s="85"/>
    </row>
    <row r="34" spans="1:5" ht="14.25" customHeight="1" x14ac:dyDescent="0.3">
      <c r="A34" s="83"/>
      <c r="B34" s="53" t="str">
        <f t="shared" si="5"/>
        <v>Salaires</v>
      </c>
      <c r="C34" s="34">
        <f t="shared" ref="C34:D34" si="7">C26/$E$3</f>
        <v>1.0016666666666667</v>
      </c>
      <c r="D34" s="71">
        <f t="shared" si="7"/>
        <v>1.0016666666666667</v>
      </c>
      <c r="E34" s="85"/>
    </row>
    <row r="35" spans="1:5" ht="14.25" customHeight="1" x14ac:dyDescent="0.3">
      <c r="A35" s="83"/>
      <c r="B35" s="53" t="str">
        <f t="shared" si="5"/>
        <v>Taxes municipales</v>
      </c>
      <c r="C35" s="34">
        <f t="shared" ref="C35:D35" si="8">C27/$E$3</f>
        <v>2.0416666666666665</v>
      </c>
      <c r="D35" s="71">
        <f t="shared" si="8"/>
        <v>2.0416666666666665</v>
      </c>
      <c r="E35" s="85"/>
    </row>
    <row r="36" spans="1:5" ht="14.25" customHeight="1" x14ac:dyDescent="0.3">
      <c r="A36" s="83"/>
      <c r="B36" s="53" t="str">
        <f t="shared" si="5"/>
        <v>Remboursements des prêts (capital et intérêts)</v>
      </c>
      <c r="C36" s="34">
        <f t="shared" ref="C36:D36" si="9">C28/$E$3</f>
        <v>9.9925593798422021</v>
      </c>
      <c r="D36" s="71">
        <f t="shared" si="9"/>
        <v>9.9925593798422021</v>
      </c>
      <c r="E36" s="85"/>
    </row>
    <row r="37" spans="1:5" ht="14.25" customHeight="1" thickBot="1" x14ac:dyDescent="0.35">
      <c r="A37" s="83"/>
      <c r="B37" s="72" t="str">
        <f t="shared" si="5"/>
        <v>Réserve de remplacement</v>
      </c>
      <c r="C37" s="43">
        <f t="shared" ref="C37:D37" si="10">C29/$E$3</f>
        <v>1.25</v>
      </c>
      <c r="D37" s="73">
        <f t="shared" si="10"/>
        <v>1.25</v>
      </c>
      <c r="E37" s="85"/>
    </row>
    <row r="38" spans="1:5" ht="14.25" customHeight="1" thickTop="1" thickBot="1" x14ac:dyDescent="0.35">
      <c r="A38" s="83"/>
      <c r="B38" s="57" t="s">
        <v>44</v>
      </c>
      <c r="C38" s="74">
        <f t="shared" ref="C38:D38" si="11">SUM(C33:C37)</f>
        <v>18.885226046508869</v>
      </c>
      <c r="D38" s="75">
        <f t="shared" si="11"/>
        <v>23.885226046508869</v>
      </c>
      <c r="E38" s="85"/>
    </row>
    <row r="39" spans="1:5" ht="14.4" x14ac:dyDescent="0.3">
      <c r="A39" s="83"/>
      <c r="B39" s="82"/>
      <c r="C39" s="35"/>
      <c r="D39" s="36" t="s">
        <v>113</v>
      </c>
      <c r="E39" s="86"/>
    </row>
    <row r="40" spans="1:5" ht="14.25" customHeight="1" thickBot="1" x14ac:dyDescent="0.35">
      <c r="A40" s="87"/>
      <c r="B40" s="88"/>
      <c r="C40" s="88"/>
      <c r="D40" s="88"/>
      <c r="E40" s="89"/>
    </row>
    <row r="41" spans="1:5" ht="14.25" customHeight="1" x14ac:dyDescent="0.3"/>
    <row r="42" spans="1:5" ht="14.25" customHeight="1" x14ac:dyDescent="0.3"/>
    <row r="43" spans="1:5" ht="14.25" customHeight="1" x14ac:dyDescent="0.3"/>
    <row r="44" spans="1:5" ht="14.25" customHeight="1" x14ac:dyDescent="0.3"/>
    <row r="45" spans="1:5" ht="14.25" customHeight="1" x14ac:dyDescent="0.3"/>
    <row r="46" spans="1:5" ht="14.25" customHeight="1" x14ac:dyDescent="0.3"/>
    <row r="47" spans="1:5" ht="14.25" customHeight="1" x14ac:dyDescent="0.3"/>
    <row r="48" spans="1:5" ht="14.25" customHeight="1" x14ac:dyDescent="0.3"/>
    <row r="49" ht="14.25" customHeight="1" x14ac:dyDescent="0.3"/>
    <row r="50" ht="14.25" customHeight="1" x14ac:dyDescent="0.3"/>
    <row r="51" ht="14.25" customHeight="1" x14ac:dyDescent="0.3"/>
    <row r="52" ht="14.25" customHeight="1" x14ac:dyDescent="0.3"/>
    <row r="53" ht="14.25" customHeight="1" x14ac:dyDescent="0.3"/>
    <row r="54" ht="14.25" customHeight="1" x14ac:dyDescent="0.3"/>
    <row r="55" ht="14.25" customHeight="1" x14ac:dyDescent="0.3"/>
    <row r="56" ht="14.25" customHeight="1" x14ac:dyDescent="0.3"/>
    <row r="57" ht="14.25" customHeight="1" x14ac:dyDescent="0.3"/>
    <row r="58" ht="14.25" customHeight="1" x14ac:dyDescent="0.3"/>
    <row r="59" ht="14.25" customHeight="1" x14ac:dyDescent="0.3"/>
    <row r="60" ht="14.25" customHeight="1" x14ac:dyDescent="0.3"/>
    <row r="61" ht="14.25" customHeight="1" x14ac:dyDescent="0.3"/>
    <row r="62" ht="14.25" customHeight="1" x14ac:dyDescent="0.3"/>
    <row r="63" ht="14.25" customHeight="1" x14ac:dyDescent="0.3"/>
    <row r="64" ht="14.25" customHeight="1" x14ac:dyDescent="0.3"/>
    <row r="65" ht="14.25" customHeight="1" x14ac:dyDescent="0.3"/>
    <row r="66" ht="14.25" customHeight="1" x14ac:dyDescent="0.3"/>
    <row r="67" ht="14.25" customHeight="1" x14ac:dyDescent="0.3"/>
    <row r="68" ht="14.25" customHeight="1" x14ac:dyDescent="0.3"/>
    <row r="69" ht="14.25" customHeight="1" x14ac:dyDescent="0.3"/>
    <row r="70" ht="14.25" customHeight="1" x14ac:dyDescent="0.3"/>
    <row r="71" ht="14.25" customHeight="1" x14ac:dyDescent="0.3"/>
    <row r="72" ht="14.25" customHeight="1" x14ac:dyDescent="0.3"/>
    <row r="73" ht="14.25" customHeight="1" x14ac:dyDescent="0.3"/>
    <row r="74" ht="14.25" customHeight="1" x14ac:dyDescent="0.3"/>
    <row r="75" ht="14.25" customHeight="1" x14ac:dyDescent="0.3"/>
    <row r="76" ht="14.25" customHeight="1" x14ac:dyDescent="0.3"/>
    <row r="77" ht="14.25" customHeight="1" x14ac:dyDescent="0.3"/>
    <row r="78" ht="14.25" customHeight="1" x14ac:dyDescent="0.3"/>
    <row r="79" ht="14.25" customHeight="1" x14ac:dyDescent="0.3"/>
    <row r="80" ht="14.25" customHeight="1" x14ac:dyDescent="0.3"/>
    <row r="81" ht="14.25" customHeight="1" x14ac:dyDescent="0.3"/>
    <row r="82" ht="14.25" customHeight="1" x14ac:dyDescent="0.3"/>
    <row r="83" ht="14.25" customHeight="1" x14ac:dyDescent="0.3"/>
    <row r="84" ht="14.25" customHeight="1" x14ac:dyDescent="0.3"/>
    <row r="85" ht="14.25" customHeight="1" x14ac:dyDescent="0.3"/>
    <row r="86" ht="14.25" customHeight="1" x14ac:dyDescent="0.3"/>
    <row r="87" ht="14.25" customHeight="1" x14ac:dyDescent="0.3"/>
    <row r="88" ht="14.25" customHeight="1" x14ac:dyDescent="0.3"/>
    <row r="89" ht="14.25" customHeight="1" x14ac:dyDescent="0.3"/>
    <row r="90" ht="14.25" customHeight="1" x14ac:dyDescent="0.3"/>
    <row r="91" ht="14.25" customHeight="1" x14ac:dyDescent="0.3"/>
    <row r="92" ht="14.25" customHeight="1" x14ac:dyDescent="0.3"/>
    <row r="93" ht="14.25" customHeight="1" x14ac:dyDescent="0.3"/>
    <row r="94" ht="14.25" customHeight="1" x14ac:dyDescent="0.3"/>
    <row r="95" ht="14.25" customHeight="1" x14ac:dyDescent="0.3"/>
    <row r="96" ht="14.25" customHeight="1" x14ac:dyDescent="0.3"/>
    <row r="97" ht="14.25" customHeight="1" x14ac:dyDescent="0.3"/>
    <row r="98" ht="14.25" customHeight="1" x14ac:dyDescent="0.3"/>
    <row r="99" ht="14.25" customHeight="1" x14ac:dyDescent="0.3"/>
    <row r="100" ht="14.25" customHeight="1" x14ac:dyDescent="0.3"/>
    <row r="101" ht="14.25" customHeight="1" x14ac:dyDescent="0.3"/>
    <row r="102" ht="14.25" customHeight="1" x14ac:dyDescent="0.3"/>
    <row r="103" ht="14.25" customHeight="1" x14ac:dyDescent="0.3"/>
    <row r="104" ht="14.25" customHeight="1" x14ac:dyDescent="0.3"/>
    <row r="105" ht="14.25" customHeight="1" x14ac:dyDescent="0.3"/>
    <row r="106" ht="14.25" customHeight="1" x14ac:dyDescent="0.3"/>
    <row r="107" ht="14.25" customHeight="1" x14ac:dyDescent="0.3"/>
    <row r="108" ht="14.25" customHeight="1" x14ac:dyDescent="0.3"/>
    <row r="109" ht="14.25" customHeight="1" x14ac:dyDescent="0.3"/>
    <row r="110" ht="14.25" customHeight="1" x14ac:dyDescent="0.3"/>
    <row r="111" ht="14.25" customHeight="1" x14ac:dyDescent="0.3"/>
    <row r="112" ht="14.25" customHeight="1" x14ac:dyDescent="0.3"/>
    <row r="113" ht="14.25" customHeight="1" x14ac:dyDescent="0.3"/>
    <row r="114" ht="14.25" customHeight="1" x14ac:dyDescent="0.3"/>
    <row r="115" ht="14.25" customHeight="1" x14ac:dyDescent="0.3"/>
    <row r="116" ht="14.25" customHeight="1" x14ac:dyDescent="0.3"/>
    <row r="117" ht="14.25" customHeight="1" x14ac:dyDescent="0.3"/>
    <row r="118" ht="14.25" customHeight="1" x14ac:dyDescent="0.3"/>
    <row r="119" ht="14.25" customHeight="1" x14ac:dyDescent="0.3"/>
    <row r="120" ht="14.25" customHeight="1" x14ac:dyDescent="0.3"/>
    <row r="121" ht="14.25" customHeight="1" x14ac:dyDescent="0.3"/>
    <row r="122" ht="14.25" customHeight="1" x14ac:dyDescent="0.3"/>
    <row r="123" ht="14.25" customHeight="1" x14ac:dyDescent="0.3"/>
    <row r="124" ht="14.25" customHeight="1" x14ac:dyDescent="0.3"/>
    <row r="125" ht="14.25" customHeight="1" x14ac:dyDescent="0.3"/>
    <row r="126" ht="14.25" customHeight="1" x14ac:dyDescent="0.3"/>
    <row r="127" ht="14.25" customHeight="1" x14ac:dyDescent="0.3"/>
    <row r="128" ht="14.25" customHeight="1" x14ac:dyDescent="0.3"/>
    <row r="129" ht="14.25" customHeight="1" x14ac:dyDescent="0.3"/>
    <row r="130" ht="14.25" customHeight="1" x14ac:dyDescent="0.3"/>
    <row r="131" ht="14.25" customHeight="1" x14ac:dyDescent="0.3"/>
    <row r="132" ht="14.25" customHeight="1" x14ac:dyDescent="0.3"/>
    <row r="133" ht="14.25" customHeight="1" x14ac:dyDescent="0.3"/>
    <row r="134" ht="14.25" customHeight="1" x14ac:dyDescent="0.3"/>
    <row r="135" ht="14.25" customHeight="1" x14ac:dyDescent="0.3"/>
    <row r="136" ht="14.25" customHeight="1" x14ac:dyDescent="0.3"/>
    <row r="137" ht="14.25" customHeight="1" x14ac:dyDescent="0.3"/>
    <row r="138" ht="14.25" customHeight="1" x14ac:dyDescent="0.3"/>
    <row r="139" ht="14.25" customHeight="1" x14ac:dyDescent="0.3"/>
    <row r="140" ht="14.25" customHeight="1" x14ac:dyDescent="0.3"/>
    <row r="141" ht="14.25" customHeight="1" x14ac:dyDescent="0.3"/>
    <row r="142" ht="14.25" customHeight="1" x14ac:dyDescent="0.3"/>
    <row r="143" ht="14.25" customHeight="1" x14ac:dyDescent="0.3"/>
    <row r="144" ht="14.25" customHeight="1" x14ac:dyDescent="0.3"/>
    <row r="145" ht="14.25" customHeight="1" x14ac:dyDescent="0.3"/>
    <row r="146" ht="14.25" customHeight="1" x14ac:dyDescent="0.3"/>
    <row r="147" ht="14.25" customHeight="1" x14ac:dyDescent="0.3"/>
    <row r="148" ht="14.25" customHeight="1" x14ac:dyDescent="0.3"/>
    <row r="149" ht="14.25" customHeight="1" x14ac:dyDescent="0.3"/>
    <row r="150" ht="14.25" customHeight="1" x14ac:dyDescent="0.3"/>
    <row r="151" ht="14.25" customHeight="1" x14ac:dyDescent="0.3"/>
    <row r="152" ht="14.25" customHeight="1" x14ac:dyDescent="0.3"/>
    <row r="153" ht="14.25" customHeight="1" x14ac:dyDescent="0.3"/>
    <row r="154" ht="14.25" customHeight="1" x14ac:dyDescent="0.3"/>
    <row r="155" ht="14.25" customHeight="1" x14ac:dyDescent="0.3"/>
    <row r="156" ht="14.25" customHeight="1" x14ac:dyDescent="0.3"/>
    <row r="157" ht="14.25" customHeight="1" x14ac:dyDescent="0.3"/>
    <row r="158" ht="14.25" customHeight="1" x14ac:dyDescent="0.3"/>
    <row r="159" ht="14.25" customHeight="1" x14ac:dyDescent="0.3"/>
    <row r="160" ht="14.25" customHeight="1" x14ac:dyDescent="0.3"/>
    <row r="161" ht="14.25" customHeight="1" x14ac:dyDescent="0.3"/>
    <row r="162" ht="14.25" customHeight="1" x14ac:dyDescent="0.3"/>
    <row r="163" ht="14.25" customHeight="1" x14ac:dyDescent="0.3"/>
    <row r="164" ht="14.25" customHeight="1" x14ac:dyDescent="0.3"/>
    <row r="165" ht="14.25" customHeight="1" x14ac:dyDescent="0.3"/>
    <row r="166" ht="14.25" customHeight="1" x14ac:dyDescent="0.3"/>
    <row r="167" ht="14.25" customHeight="1" x14ac:dyDescent="0.3"/>
    <row r="168" ht="14.25" customHeight="1" x14ac:dyDescent="0.3"/>
    <row r="169" ht="14.25" customHeight="1" x14ac:dyDescent="0.3"/>
    <row r="170" ht="14.25" customHeight="1" x14ac:dyDescent="0.3"/>
    <row r="171" ht="14.25" customHeight="1" x14ac:dyDescent="0.3"/>
    <row r="172" ht="14.25" customHeight="1" x14ac:dyDescent="0.3"/>
    <row r="173" ht="14.25" customHeight="1" x14ac:dyDescent="0.3"/>
    <row r="174" ht="14.25" customHeight="1" x14ac:dyDescent="0.3"/>
    <row r="175" ht="14.25" customHeight="1" x14ac:dyDescent="0.3"/>
    <row r="176" ht="14.25" customHeight="1" x14ac:dyDescent="0.3"/>
    <row r="177" ht="14.25" customHeight="1" x14ac:dyDescent="0.3"/>
    <row r="178" ht="14.25" customHeight="1" x14ac:dyDescent="0.3"/>
    <row r="179" ht="14.25" customHeight="1" x14ac:dyDescent="0.3"/>
    <row r="180" ht="14.25" customHeight="1" x14ac:dyDescent="0.3"/>
    <row r="181" ht="14.25" customHeight="1" x14ac:dyDescent="0.3"/>
    <row r="182" ht="14.25" customHeight="1" x14ac:dyDescent="0.3"/>
    <row r="183" ht="14.25" customHeight="1" x14ac:dyDescent="0.3"/>
    <row r="184" ht="14.25" customHeight="1" x14ac:dyDescent="0.3"/>
    <row r="185" ht="14.25" customHeight="1" x14ac:dyDescent="0.3"/>
    <row r="186" ht="14.25" customHeight="1" x14ac:dyDescent="0.3"/>
    <row r="187" ht="14.25" customHeight="1" x14ac:dyDescent="0.3"/>
    <row r="188" ht="14.25" customHeight="1" x14ac:dyDescent="0.3"/>
    <row r="189" ht="14.25" customHeight="1" x14ac:dyDescent="0.3"/>
    <row r="190" ht="14.25" customHeight="1" x14ac:dyDescent="0.3"/>
    <row r="191" ht="14.25" customHeight="1" x14ac:dyDescent="0.3"/>
    <row r="192" ht="14.25" customHeight="1" x14ac:dyDescent="0.3"/>
    <row r="193" ht="14.25" customHeight="1" x14ac:dyDescent="0.3"/>
    <row r="194" ht="14.25" customHeight="1" x14ac:dyDescent="0.3"/>
    <row r="195" ht="14.25" customHeight="1" x14ac:dyDescent="0.3"/>
    <row r="196" ht="14.25" customHeight="1" x14ac:dyDescent="0.3"/>
    <row r="197" ht="14.25" customHeight="1" x14ac:dyDescent="0.3"/>
    <row r="198" ht="14.25" customHeight="1" x14ac:dyDescent="0.3"/>
    <row r="199" ht="14.25" customHeight="1" x14ac:dyDescent="0.3"/>
    <row r="200" ht="14.25" customHeight="1" x14ac:dyDescent="0.3"/>
    <row r="201" ht="14.25" customHeight="1" x14ac:dyDescent="0.3"/>
    <row r="202" ht="14.25" customHeight="1" x14ac:dyDescent="0.3"/>
    <row r="203" ht="14.25" customHeight="1" x14ac:dyDescent="0.3"/>
    <row r="204" ht="14.25" customHeight="1" x14ac:dyDescent="0.3"/>
    <row r="205" ht="14.25" customHeight="1" x14ac:dyDescent="0.3"/>
    <row r="206" ht="14.25" customHeight="1" x14ac:dyDescent="0.3"/>
    <row r="207" ht="14.25" customHeight="1" x14ac:dyDescent="0.3"/>
    <row r="208" ht="14.25" customHeight="1" x14ac:dyDescent="0.3"/>
    <row r="209" ht="14.25" customHeight="1" x14ac:dyDescent="0.3"/>
    <row r="210" ht="14.25" customHeight="1" x14ac:dyDescent="0.3"/>
    <row r="211" ht="14.25" customHeight="1" x14ac:dyDescent="0.3"/>
    <row r="212" ht="14.25" customHeight="1" x14ac:dyDescent="0.3"/>
    <row r="213" ht="14.25" customHeight="1" x14ac:dyDescent="0.3"/>
    <row r="214" ht="14.25" customHeight="1" x14ac:dyDescent="0.3"/>
    <row r="215" ht="14.25" customHeight="1" x14ac:dyDescent="0.3"/>
    <row r="216" ht="14.25" customHeight="1" x14ac:dyDescent="0.3"/>
    <row r="217" ht="14.25" customHeight="1" x14ac:dyDescent="0.3"/>
    <row r="218" ht="14.25" customHeight="1" x14ac:dyDescent="0.3"/>
    <row r="219" ht="14.25" customHeight="1" x14ac:dyDescent="0.3"/>
    <row r="220" ht="14.25" customHeight="1" x14ac:dyDescent="0.3"/>
    <row r="221" ht="14.25" customHeight="1" x14ac:dyDescent="0.3"/>
    <row r="222" ht="14.25" customHeight="1" x14ac:dyDescent="0.3"/>
    <row r="223" ht="14.25" customHeight="1" x14ac:dyDescent="0.3"/>
    <row r="224" ht="14.25" customHeight="1" x14ac:dyDescent="0.3"/>
    <row r="225" ht="14.25" customHeight="1" x14ac:dyDescent="0.3"/>
    <row r="226" ht="14.25" customHeight="1" x14ac:dyDescent="0.3"/>
    <row r="227" ht="14.25" customHeight="1" x14ac:dyDescent="0.3"/>
    <row r="228" ht="14.25" customHeight="1" x14ac:dyDescent="0.3"/>
    <row r="229" ht="14.25" customHeight="1" x14ac:dyDescent="0.3"/>
    <row r="230" ht="14.25" customHeight="1" x14ac:dyDescent="0.3"/>
    <row r="231" ht="14.25" customHeight="1" x14ac:dyDescent="0.3"/>
    <row r="232" ht="14.25" customHeight="1" x14ac:dyDescent="0.3"/>
    <row r="233" ht="14.25" customHeight="1" x14ac:dyDescent="0.3"/>
    <row r="234" ht="14.25" customHeight="1" x14ac:dyDescent="0.3"/>
    <row r="235" ht="14.25" customHeight="1" x14ac:dyDescent="0.3"/>
    <row r="236" ht="14.25" customHeight="1" x14ac:dyDescent="0.3"/>
    <row r="237" ht="14.25" customHeight="1" x14ac:dyDescent="0.3"/>
    <row r="238" ht="14.25" customHeight="1" x14ac:dyDescent="0.3"/>
    <row r="239" ht="14.25" customHeight="1" x14ac:dyDescent="0.3"/>
    <row r="240" ht="14.25" customHeight="1" x14ac:dyDescent="0.3"/>
    <row r="241" ht="14.25" customHeight="1" x14ac:dyDescent="0.3"/>
    <row r="242" ht="14.25" customHeight="1" x14ac:dyDescent="0.3"/>
    <row r="243" ht="14.25" customHeight="1" x14ac:dyDescent="0.3"/>
    <row r="244" ht="14.25" customHeight="1" x14ac:dyDescent="0.3"/>
    <row r="245" ht="14.25" customHeight="1" x14ac:dyDescent="0.3"/>
    <row r="246" ht="14.25" customHeight="1" x14ac:dyDescent="0.3"/>
    <row r="247" ht="14.25" customHeight="1" x14ac:dyDescent="0.3"/>
    <row r="248" ht="14.25" customHeight="1" x14ac:dyDescent="0.3"/>
    <row r="249" ht="14.25" customHeight="1" x14ac:dyDescent="0.3"/>
    <row r="250" ht="14.25" customHeight="1" x14ac:dyDescent="0.3"/>
    <row r="251" ht="14.25" customHeight="1" x14ac:dyDescent="0.3"/>
    <row r="252" ht="14.25" customHeight="1" x14ac:dyDescent="0.3"/>
    <row r="253" ht="14.25" customHeight="1" x14ac:dyDescent="0.3"/>
    <row r="254" ht="14.25" customHeight="1" x14ac:dyDescent="0.3"/>
    <row r="255" ht="14.25" customHeight="1" x14ac:dyDescent="0.3"/>
    <row r="256" ht="14.25" customHeight="1" x14ac:dyDescent="0.3"/>
    <row r="257" ht="14.25" customHeight="1" x14ac:dyDescent="0.3"/>
    <row r="258" ht="14.25" customHeight="1" x14ac:dyDescent="0.3"/>
    <row r="259" ht="14.25" customHeight="1" x14ac:dyDescent="0.3"/>
    <row r="260" ht="14.25" customHeight="1" x14ac:dyDescent="0.3"/>
    <row r="261" ht="14.25" customHeight="1" x14ac:dyDescent="0.3"/>
    <row r="262" ht="14.25" customHeight="1" x14ac:dyDescent="0.3"/>
    <row r="263" ht="14.25" customHeight="1" x14ac:dyDescent="0.3"/>
    <row r="264" ht="14.25" customHeight="1" x14ac:dyDescent="0.3"/>
    <row r="265" ht="14.25" customHeight="1" x14ac:dyDescent="0.3"/>
    <row r="266" ht="14.25" customHeight="1" x14ac:dyDescent="0.3"/>
    <row r="267" ht="14.25" customHeight="1" x14ac:dyDescent="0.3"/>
    <row r="268" ht="14.25" customHeight="1" x14ac:dyDescent="0.3"/>
    <row r="269" ht="14.25" customHeight="1" x14ac:dyDescent="0.3"/>
    <row r="270" ht="14.25" customHeight="1" x14ac:dyDescent="0.3"/>
    <row r="271" ht="14.25" customHeight="1" x14ac:dyDescent="0.3"/>
    <row r="272" ht="14.25" customHeight="1" x14ac:dyDescent="0.3"/>
    <row r="273" ht="14.25" customHeight="1" x14ac:dyDescent="0.3"/>
    <row r="274" ht="14.25" customHeight="1" x14ac:dyDescent="0.3"/>
    <row r="275" ht="14.25" customHeight="1" x14ac:dyDescent="0.3"/>
    <row r="276" ht="14.25" customHeight="1" x14ac:dyDescent="0.3"/>
    <row r="277" ht="14.25" customHeight="1" x14ac:dyDescent="0.3"/>
    <row r="278" ht="14.25" customHeight="1" x14ac:dyDescent="0.3"/>
    <row r="279" ht="14.25" customHeight="1" x14ac:dyDescent="0.3"/>
    <row r="280" ht="14.25" customHeight="1" x14ac:dyDescent="0.3"/>
    <row r="281" ht="14.25" customHeight="1" x14ac:dyDescent="0.3"/>
    <row r="282" ht="14.25" customHeight="1" x14ac:dyDescent="0.3"/>
    <row r="283" ht="14.25" customHeight="1" x14ac:dyDescent="0.3"/>
    <row r="284" ht="14.25" customHeight="1" x14ac:dyDescent="0.3"/>
    <row r="285" ht="14.25" customHeight="1" x14ac:dyDescent="0.3"/>
    <row r="286" ht="14.25" customHeight="1" x14ac:dyDescent="0.3"/>
    <row r="287" ht="14.25" customHeight="1" x14ac:dyDescent="0.3"/>
    <row r="288" ht="14.25" customHeight="1" x14ac:dyDescent="0.3"/>
    <row r="289" ht="14.25" customHeight="1" x14ac:dyDescent="0.3"/>
    <row r="290" ht="14.25" customHeight="1" x14ac:dyDescent="0.3"/>
    <row r="291" ht="14.25" customHeight="1" x14ac:dyDescent="0.3"/>
    <row r="292" ht="14.25" customHeight="1" x14ac:dyDescent="0.3"/>
    <row r="293" ht="14.25" customHeight="1" x14ac:dyDescent="0.3"/>
    <row r="294" ht="14.25" customHeight="1" x14ac:dyDescent="0.3"/>
    <row r="295" ht="14.25" customHeight="1" x14ac:dyDescent="0.3"/>
    <row r="296" ht="14.25" customHeight="1" x14ac:dyDescent="0.3"/>
    <row r="297" ht="14.25" customHeight="1" x14ac:dyDescent="0.3"/>
    <row r="298" ht="14.25" customHeight="1" x14ac:dyDescent="0.3"/>
    <row r="299" ht="14.25" customHeight="1" x14ac:dyDescent="0.3"/>
    <row r="300" ht="14.25" customHeight="1" x14ac:dyDescent="0.3"/>
    <row r="301" ht="14.25" customHeight="1" x14ac:dyDescent="0.3"/>
    <row r="302" ht="14.25" customHeight="1" x14ac:dyDescent="0.3"/>
    <row r="303" ht="14.25" customHeight="1" x14ac:dyDescent="0.3"/>
    <row r="304" ht="14.25" customHeight="1" x14ac:dyDescent="0.3"/>
    <row r="305" ht="14.25" customHeight="1" x14ac:dyDescent="0.3"/>
    <row r="306" ht="14.25" customHeight="1" x14ac:dyDescent="0.3"/>
    <row r="307" ht="14.25" customHeight="1" x14ac:dyDescent="0.3"/>
    <row r="308" ht="14.25" customHeight="1" x14ac:dyDescent="0.3"/>
    <row r="309" ht="14.25" customHeight="1" x14ac:dyDescent="0.3"/>
    <row r="310" ht="14.25" customHeight="1" x14ac:dyDescent="0.3"/>
    <row r="311" ht="14.25" customHeight="1" x14ac:dyDescent="0.3"/>
    <row r="312" ht="14.25" customHeight="1" x14ac:dyDescent="0.3"/>
    <row r="313" ht="14.25" customHeight="1" x14ac:dyDescent="0.3"/>
    <row r="314" ht="14.25" customHeight="1" x14ac:dyDescent="0.3"/>
    <row r="315" ht="14.25" customHeight="1" x14ac:dyDescent="0.3"/>
    <row r="316" ht="14.25" customHeight="1" x14ac:dyDescent="0.3"/>
    <row r="317" ht="14.25" customHeight="1" x14ac:dyDescent="0.3"/>
    <row r="318" ht="14.25" customHeight="1" x14ac:dyDescent="0.3"/>
    <row r="319" ht="14.25" customHeight="1" x14ac:dyDescent="0.3"/>
    <row r="320" ht="14.25" customHeight="1" x14ac:dyDescent="0.3"/>
    <row r="321" ht="14.25" customHeight="1" x14ac:dyDescent="0.3"/>
    <row r="322" ht="14.25" customHeight="1" x14ac:dyDescent="0.3"/>
    <row r="323" ht="14.25" customHeight="1" x14ac:dyDescent="0.3"/>
    <row r="324" ht="14.25" customHeight="1" x14ac:dyDescent="0.3"/>
    <row r="325" ht="14.25" customHeight="1" x14ac:dyDescent="0.3"/>
    <row r="326" ht="14.25" customHeight="1" x14ac:dyDescent="0.3"/>
    <row r="327" ht="14.25" customHeight="1" x14ac:dyDescent="0.3"/>
    <row r="328" ht="14.25" customHeight="1" x14ac:dyDescent="0.3"/>
    <row r="329" ht="14.25" customHeight="1" x14ac:dyDescent="0.3"/>
    <row r="330" ht="14.25" customHeight="1" x14ac:dyDescent="0.3"/>
    <row r="331" ht="14.25" customHeight="1" x14ac:dyDescent="0.3"/>
    <row r="332" ht="14.25" customHeight="1" x14ac:dyDescent="0.3"/>
    <row r="333" ht="14.25" customHeight="1" x14ac:dyDescent="0.3"/>
    <row r="334" ht="14.25" customHeight="1" x14ac:dyDescent="0.3"/>
    <row r="335" ht="14.25" customHeight="1" x14ac:dyDescent="0.3"/>
    <row r="336" ht="14.25" customHeight="1" x14ac:dyDescent="0.3"/>
    <row r="337" ht="14.25" customHeight="1" x14ac:dyDescent="0.3"/>
    <row r="338" ht="14.25" customHeight="1" x14ac:dyDescent="0.3"/>
    <row r="339" ht="14.25" customHeight="1" x14ac:dyDescent="0.3"/>
    <row r="340" ht="14.25" customHeight="1" x14ac:dyDescent="0.3"/>
    <row r="341" ht="14.25" customHeight="1" x14ac:dyDescent="0.3"/>
    <row r="342" ht="14.25" customHeight="1" x14ac:dyDescent="0.3"/>
    <row r="343" ht="14.25" customHeight="1" x14ac:dyDescent="0.3"/>
    <row r="344" ht="14.25" customHeight="1" x14ac:dyDescent="0.3"/>
    <row r="345" ht="14.25" customHeight="1" x14ac:dyDescent="0.3"/>
    <row r="346" ht="14.25" customHeight="1" x14ac:dyDescent="0.3"/>
    <row r="347" ht="14.25" customHeight="1" x14ac:dyDescent="0.3"/>
    <row r="348" ht="14.25" customHeight="1" x14ac:dyDescent="0.3"/>
    <row r="349" ht="14.25" customHeight="1" x14ac:dyDescent="0.3"/>
    <row r="350" ht="14.25" customHeight="1" x14ac:dyDescent="0.3"/>
    <row r="351" ht="14.25" customHeight="1" x14ac:dyDescent="0.3"/>
    <row r="352" ht="14.25" customHeight="1" x14ac:dyDescent="0.3"/>
    <row r="353" ht="14.25" customHeight="1" x14ac:dyDescent="0.3"/>
    <row r="354" ht="14.25" customHeight="1" x14ac:dyDescent="0.3"/>
    <row r="355" ht="14.25" customHeight="1" x14ac:dyDescent="0.3"/>
    <row r="356" ht="14.25" customHeight="1" x14ac:dyDescent="0.3"/>
    <row r="357" ht="14.25" customHeight="1" x14ac:dyDescent="0.3"/>
    <row r="358" ht="14.25" customHeight="1" x14ac:dyDescent="0.3"/>
    <row r="359" ht="14.25" customHeight="1" x14ac:dyDescent="0.3"/>
    <row r="360" ht="14.25" customHeight="1" x14ac:dyDescent="0.3"/>
    <row r="361" ht="14.25" customHeight="1" x14ac:dyDescent="0.3"/>
    <row r="362" ht="14.25" customHeight="1" x14ac:dyDescent="0.3"/>
    <row r="363" ht="14.25" customHeight="1" x14ac:dyDescent="0.3"/>
    <row r="364" ht="14.25" customHeight="1" x14ac:dyDescent="0.3"/>
    <row r="365" ht="14.25" customHeight="1" x14ac:dyDescent="0.3"/>
    <row r="366" ht="14.25" customHeight="1" x14ac:dyDescent="0.3"/>
    <row r="367" ht="14.25" customHeight="1" x14ac:dyDescent="0.3"/>
    <row r="368" ht="14.25" customHeight="1" x14ac:dyDescent="0.3"/>
    <row r="369" ht="14.25" customHeight="1" x14ac:dyDescent="0.3"/>
    <row r="370" ht="14.25" customHeight="1" x14ac:dyDescent="0.3"/>
    <row r="371" ht="14.25" customHeight="1" x14ac:dyDescent="0.3"/>
    <row r="372" ht="14.25" customHeight="1" x14ac:dyDescent="0.3"/>
    <row r="373" ht="14.25" customHeight="1" x14ac:dyDescent="0.3"/>
    <row r="374" ht="14.25" customHeight="1" x14ac:dyDescent="0.3"/>
    <row r="375" ht="14.25" customHeight="1" x14ac:dyDescent="0.3"/>
    <row r="376" ht="14.25" customHeight="1" x14ac:dyDescent="0.3"/>
    <row r="377" ht="14.25" customHeight="1" x14ac:dyDescent="0.3"/>
    <row r="378" ht="14.25" customHeight="1" x14ac:dyDescent="0.3"/>
    <row r="379" ht="14.25" customHeight="1" x14ac:dyDescent="0.3"/>
    <row r="380" ht="14.25" customHeight="1" x14ac:dyDescent="0.3"/>
    <row r="381" ht="14.25" customHeight="1" x14ac:dyDescent="0.3"/>
    <row r="382" ht="14.25" customHeight="1" x14ac:dyDescent="0.3"/>
    <row r="383" ht="14.25" customHeight="1" x14ac:dyDescent="0.3"/>
    <row r="384" ht="14.25" customHeight="1" x14ac:dyDescent="0.3"/>
    <row r="385" ht="14.25" customHeight="1" x14ac:dyDescent="0.3"/>
    <row r="386" ht="14.25" customHeight="1" x14ac:dyDescent="0.3"/>
    <row r="387" ht="14.25" customHeight="1" x14ac:dyDescent="0.3"/>
    <row r="388" ht="14.25" customHeight="1" x14ac:dyDescent="0.3"/>
    <row r="389" ht="14.25" customHeight="1" x14ac:dyDescent="0.3"/>
    <row r="390" ht="14.25" customHeight="1" x14ac:dyDescent="0.3"/>
    <row r="391" ht="14.25" customHeight="1" x14ac:dyDescent="0.3"/>
    <row r="392" ht="14.25" customHeight="1" x14ac:dyDescent="0.3"/>
    <row r="393" ht="14.25" customHeight="1" x14ac:dyDescent="0.3"/>
    <row r="394" ht="14.25" customHeight="1" x14ac:dyDescent="0.3"/>
    <row r="395" ht="14.25" customHeight="1" x14ac:dyDescent="0.3"/>
    <row r="396" ht="14.25" customHeight="1" x14ac:dyDescent="0.3"/>
    <row r="397" ht="14.25" customHeight="1" x14ac:dyDescent="0.3"/>
    <row r="398" ht="14.25" customHeight="1" x14ac:dyDescent="0.3"/>
    <row r="399" ht="14.25" customHeight="1" x14ac:dyDescent="0.3"/>
    <row r="400" ht="14.25" customHeight="1" x14ac:dyDescent="0.3"/>
    <row r="401" ht="14.25" customHeight="1" x14ac:dyDescent="0.3"/>
    <row r="402" ht="14.25" customHeight="1" x14ac:dyDescent="0.3"/>
    <row r="403" ht="14.25" customHeight="1" x14ac:dyDescent="0.3"/>
    <row r="404" ht="14.25" customHeight="1" x14ac:dyDescent="0.3"/>
    <row r="405" ht="14.25" customHeight="1" x14ac:dyDescent="0.3"/>
    <row r="406" ht="14.25" customHeight="1" x14ac:dyDescent="0.3"/>
    <row r="407" ht="14.25" customHeight="1" x14ac:dyDescent="0.3"/>
    <row r="408" ht="14.25" customHeight="1" x14ac:dyDescent="0.3"/>
    <row r="409" ht="14.25" customHeight="1" x14ac:dyDescent="0.3"/>
    <row r="410" ht="14.25" customHeight="1" x14ac:dyDescent="0.3"/>
    <row r="411" ht="14.25" customHeight="1" x14ac:dyDescent="0.3"/>
    <row r="412" ht="14.25" customHeight="1" x14ac:dyDescent="0.3"/>
    <row r="413" ht="14.25" customHeight="1" x14ac:dyDescent="0.3"/>
    <row r="414" ht="14.25" customHeight="1" x14ac:dyDescent="0.3"/>
    <row r="415" ht="14.25" customHeight="1" x14ac:dyDescent="0.3"/>
    <row r="416" ht="14.25" customHeight="1" x14ac:dyDescent="0.3"/>
    <row r="417" ht="14.25" customHeight="1" x14ac:dyDescent="0.3"/>
    <row r="418" ht="14.25" customHeight="1" x14ac:dyDescent="0.3"/>
    <row r="419" ht="14.25" customHeight="1" x14ac:dyDescent="0.3"/>
    <row r="420" ht="14.25" customHeight="1" x14ac:dyDescent="0.3"/>
    <row r="421" ht="14.25" customHeight="1" x14ac:dyDescent="0.3"/>
    <row r="422" ht="14.25" customHeight="1" x14ac:dyDescent="0.3"/>
    <row r="423" ht="14.25" customHeight="1" x14ac:dyDescent="0.3"/>
    <row r="424" ht="14.25" customHeight="1" x14ac:dyDescent="0.3"/>
    <row r="425" ht="14.25" customHeight="1" x14ac:dyDescent="0.3"/>
    <row r="426" ht="14.25" customHeight="1" x14ac:dyDescent="0.3"/>
    <row r="427" ht="14.25" customHeight="1" x14ac:dyDescent="0.3"/>
    <row r="428" ht="14.25" customHeight="1" x14ac:dyDescent="0.3"/>
    <row r="429" ht="14.25" customHeight="1" x14ac:dyDescent="0.3"/>
    <row r="430" ht="14.25" customHeight="1" x14ac:dyDescent="0.3"/>
    <row r="431" ht="14.25" customHeight="1" x14ac:dyDescent="0.3"/>
    <row r="432" ht="14.25" customHeight="1" x14ac:dyDescent="0.3"/>
    <row r="433" ht="14.25" customHeight="1" x14ac:dyDescent="0.3"/>
    <row r="434" ht="14.25" customHeight="1" x14ac:dyDescent="0.3"/>
    <row r="435" ht="14.25" customHeight="1" x14ac:dyDescent="0.3"/>
    <row r="436" ht="14.25" customHeight="1" x14ac:dyDescent="0.3"/>
    <row r="437" ht="14.25" customHeight="1" x14ac:dyDescent="0.3"/>
    <row r="438" ht="14.25" customHeight="1" x14ac:dyDescent="0.3"/>
    <row r="439" ht="14.25" customHeight="1" x14ac:dyDescent="0.3"/>
    <row r="440" ht="14.25" customHeight="1" x14ac:dyDescent="0.3"/>
    <row r="441" ht="14.25" customHeight="1" x14ac:dyDescent="0.3"/>
    <row r="442" ht="14.25" customHeight="1" x14ac:dyDescent="0.3"/>
    <row r="443" ht="14.25" customHeight="1" x14ac:dyDescent="0.3"/>
    <row r="444" ht="14.25" customHeight="1" x14ac:dyDescent="0.3"/>
    <row r="445" ht="14.25" customHeight="1" x14ac:dyDescent="0.3"/>
    <row r="446" ht="14.25" customHeight="1" x14ac:dyDescent="0.3"/>
    <row r="447" ht="14.25" customHeight="1" x14ac:dyDescent="0.3"/>
    <row r="448" ht="14.25" customHeight="1" x14ac:dyDescent="0.3"/>
    <row r="449" ht="14.25" customHeight="1" x14ac:dyDescent="0.3"/>
    <row r="450" ht="14.25" customHeight="1" x14ac:dyDescent="0.3"/>
    <row r="451" ht="14.25" customHeight="1" x14ac:dyDescent="0.3"/>
    <row r="452" ht="14.25" customHeight="1" x14ac:dyDescent="0.3"/>
    <row r="453" ht="14.25" customHeight="1" x14ac:dyDescent="0.3"/>
    <row r="454" ht="14.25" customHeight="1" x14ac:dyDescent="0.3"/>
    <row r="455" ht="14.25" customHeight="1" x14ac:dyDescent="0.3"/>
    <row r="456" ht="14.25" customHeight="1" x14ac:dyDescent="0.3"/>
    <row r="457" ht="14.25" customHeight="1" x14ac:dyDescent="0.3"/>
    <row r="458" ht="14.25" customHeight="1" x14ac:dyDescent="0.3"/>
    <row r="459" ht="14.25" customHeight="1" x14ac:dyDescent="0.3"/>
    <row r="460" ht="14.25" customHeight="1" x14ac:dyDescent="0.3"/>
    <row r="461" ht="14.25" customHeight="1" x14ac:dyDescent="0.3"/>
    <row r="462" ht="14.25" customHeight="1" x14ac:dyDescent="0.3"/>
    <row r="463" ht="14.25" customHeight="1" x14ac:dyDescent="0.3"/>
    <row r="464" ht="14.25" customHeight="1" x14ac:dyDescent="0.3"/>
    <row r="465" ht="14.25" customHeight="1" x14ac:dyDescent="0.3"/>
    <row r="466" ht="14.25" customHeight="1" x14ac:dyDescent="0.3"/>
    <row r="467" ht="14.25" customHeight="1" x14ac:dyDescent="0.3"/>
    <row r="468" ht="14.25" customHeight="1" x14ac:dyDescent="0.3"/>
    <row r="469" ht="14.25" customHeight="1" x14ac:dyDescent="0.3"/>
    <row r="470" ht="14.25" customHeight="1" x14ac:dyDescent="0.3"/>
    <row r="471" ht="14.25" customHeight="1" x14ac:dyDescent="0.3"/>
    <row r="472" ht="14.25" customHeight="1" x14ac:dyDescent="0.3"/>
    <row r="473" ht="14.25" customHeight="1" x14ac:dyDescent="0.3"/>
    <row r="474" ht="14.25" customHeight="1" x14ac:dyDescent="0.3"/>
    <row r="475" ht="14.25" customHeight="1" x14ac:dyDescent="0.3"/>
    <row r="476" ht="14.25" customHeight="1" x14ac:dyDescent="0.3"/>
    <row r="477" ht="14.25" customHeight="1" x14ac:dyDescent="0.3"/>
    <row r="478" ht="14.25" customHeight="1" x14ac:dyDescent="0.3"/>
    <row r="479" ht="14.25" customHeight="1" x14ac:dyDescent="0.3"/>
    <row r="480" ht="14.25" customHeight="1" x14ac:dyDescent="0.3"/>
    <row r="481" ht="14.25" customHeight="1" x14ac:dyDescent="0.3"/>
    <row r="482" ht="14.25" customHeight="1" x14ac:dyDescent="0.3"/>
    <row r="483" ht="14.25" customHeight="1" x14ac:dyDescent="0.3"/>
    <row r="484" ht="14.25" customHeight="1" x14ac:dyDescent="0.3"/>
    <row r="485" ht="14.25" customHeight="1" x14ac:dyDescent="0.3"/>
    <row r="486" ht="14.25" customHeight="1" x14ac:dyDescent="0.3"/>
    <row r="487" ht="14.25" customHeight="1" x14ac:dyDescent="0.3"/>
    <row r="488" ht="14.25" customHeight="1" x14ac:dyDescent="0.3"/>
    <row r="489" ht="14.25" customHeight="1" x14ac:dyDescent="0.3"/>
    <row r="490" ht="14.25" customHeight="1" x14ac:dyDescent="0.3"/>
    <row r="491" ht="14.25" customHeight="1" x14ac:dyDescent="0.3"/>
    <row r="492" ht="14.25" customHeight="1" x14ac:dyDescent="0.3"/>
    <row r="493" ht="14.25" customHeight="1" x14ac:dyDescent="0.3"/>
    <row r="494" ht="14.25" customHeight="1" x14ac:dyDescent="0.3"/>
    <row r="495" ht="14.25" customHeight="1" x14ac:dyDescent="0.3"/>
    <row r="496" ht="14.25" customHeight="1" x14ac:dyDescent="0.3"/>
    <row r="497" ht="14.25" customHeight="1" x14ac:dyDescent="0.3"/>
    <row r="498" ht="14.25" customHeight="1" x14ac:dyDescent="0.3"/>
    <row r="499" ht="14.25" customHeight="1" x14ac:dyDescent="0.3"/>
    <row r="500" ht="14.25" customHeight="1" x14ac:dyDescent="0.3"/>
    <row r="501" ht="14.25" customHeight="1" x14ac:dyDescent="0.3"/>
    <row r="502" ht="14.25" customHeight="1" x14ac:dyDescent="0.3"/>
    <row r="503" ht="14.25" customHeight="1" x14ac:dyDescent="0.3"/>
    <row r="504" ht="14.25" customHeight="1" x14ac:dyDescent="0.3"/>
    <row r="505" ht="14.25" customHeight="1" x14ac:dyDescent="0.3"/>
    <row r="506" ht="14.25" customHeight="1" x14ac:dyDescent="0.3"/>
    <row r="507" ht="14.25" customHeight="1" x14ac:dyDescent="0.3"/>
    <row r="508" ht="14.25" customHeight="1" x14ac:dyDescent="0.3"/>
    <row r="509" ht="14.25" customHeight="1" x14ac:dyDescent="0.3"/>
    <row r="510" ht="14.25" customHeight="1" x14ac:dyDescent="0.3"/>
    <row r="511" ht="14.25" customHeight="1" x14ac:dyDescent="0.3"/>
    <row r="512" ht="14.25" customHeight="1" x14ac:dyDescent="0.3"/>
    <row r="513" ht="14.25" customHeight="1" x14ac:dyDescent="0.3"/>
    <row r="514" ht="14.25" customHeight="1" x14ac:dyDescent="0.3"/>
    <row r="515" ht="14.25" customHeight="1" x14ac:dyDescent="0.3"/>
    <row r="516" ht="14.25" customHeight="1" x14ac:dyDescent="0.3"/>
    <row r="517" ht="14.25" customHeight="1" x14ac:dyDescent="0.3"/>
    <row r="518" ht="14.25" customHeight="1" x14ac:dyDescent="0.3"/>
    <row r="519" ht="14.25" customHeight="1" x14ac:dyDescent="0.3"/>
    <row r="520" ht="14.25" customHeight="1" x14ac:dyDescent="0.3"/>
    <row r="521" ht="14.25" customHeight="1" x14ac:dyDescent="0.3"/>
    <row r="522" ht="14.25" customHeight="1" x14ac:dyDescent="0.3"/>
    <row r="523" ht="14.25" customHeight="1" x14ac:dyDescent="0.3"/>
    <row r="524" ht="14.25" customHeight="1" x14ac:dyDescent="0.3"/>
    <row r="525" ht="14.25" customHeight="1" x14ac:dyDescent="0.3"/>
    <row r="526" ht="14.25" customHeight="1" x14ac:dyDescent="0.3"/>
    <row r="527" ht="14.25" customHeight="1" x14ac:dyDescent="0.3"/>
    <row r="528" ht="14.25" customHeight="1" x14ac:dyDescent="0.3"/>
    <row r="529" ht="14.25" customHeight="1" x14ac:dyDescent="0.3"/>
    <row r="530" ht="14.25" customHeight="1" x14ac:dyDescent="0.3"/>
    <row r="531" ht="14.25" customHeight="1" x14ac:dyDescent="0.3"/>
    <row r="532" ht="14.25" customHeight="1" x14ac:dyDescent="0.3"/>
    <row r="533" ht="14.25" customHeight="1" x14ac:dyDescent="0.3"/>
    <row r="534" ht="14.25" customHeight="1" x14ac:dyDescent="0.3"/>
    <row r="535" ht="14.25" customHeight="1" x14ac:dyDescent="0.3"/>
    <row r="536" ht="14.25" customHeight="1" x14ac:dyDescent="0.3"/>
    <row r="537" ht="14.25" customHeight="1" x14ac:dyDescent="0.3"/>
    <row r="538" ht="14.25" customHeight="1" x14ac:dyDescent="0.3"/>
    <row r="539" ht="14.25" customHeight="1" x14ac:dyDescent="0.3"/>
    <row r="540" ht="14.25" customHeight="1" x14ac:dyDescent="0.3"/>
    <row r="541" ht="14.25" customHeight="1" x14ac:dyDescent="0.3"/>
    <row r="542" ht="14.25" customHeight="1" x14ac:dyDescent="0.3"/>
    <row r="543" ht="14.25" customHeight="1" x14ac:dyDescent="0.3"/>
    <row r="544" ht="14.25" customHeight="1" x14ac:dyDescent="0.3"/>
    <row r="545" ht="14.25" customHeight="1" x14ac:dyDescent="0.3"/>
    <row r="546" ht="14.25" customHeight="1" x14ac:dyDescent="0.3"/>
    <row r="547" ht="14.25" customHeight="1" x14ac:dyDescent="0.3"/>
    <row r="548" ht="14.25" customHeight="1" x14ac:dyDescent="0.3"/>
    <row r="549" ht="14.25" customHeight="1" x14ac:dyDescent="0.3"/>
    <row r="550" ht="14.25" customHeight="1" x14ac:dyDescent="0.3"/>
    <row r="551" ht="14.25" customHeight="1" x14ac:dyDescent="0.3"/>
    <row r="552" ht="14.25" customHeight="1" x14ac:dyDescent="0.3"/>
    <row r="553" ht="14.25" customHeight="1" x14ac:dyDescent="0.3"/>
    <row r="554" ht="14.25" customHeight="1" x14ac:dyDescent="0.3"/>
    <row r="555" ht="14.25" customHeight="1" x14ac:dyDescent="0.3"/>
    <row r="556" ht="14.25" customHeight="1" x14ac:dyDescent="0.3"/>
    <row r="557" ht="14.25" customHeight="1" x14ac:dyDescent="0.3"/>
    <row r="558" ht="14.25" customHeight="1" x14ac:dyDescent="0.3"/>
    <row r="559" ht="14.25" customHeight="1" x14ac:dyDescent="0.3"/>
    <row r="560" ht="14.25" customHeight="1" x14ac:dyDescent="0.3"/>
    <row r="561" ht="14.25" customHeight="1" x14ac:dyDescent="0.3"/>
    <row r="562" ht="14.25" customHeight="1" x14ac:dyDescent="0.3"/>
    <row r="563" ht="14.25" customHeight="1" x14ac:dyDescent="0.3"/>
    <row r="564" ht="14.25" customHeight="1" x14ac:dyDescent="0.3"/>
    <row r="565" ht="14.25" customHeight="1" x14ac:dyDescent="0.3"/>
    <row r="566" ht="14.25" customHeight="1" x14ac:dyDescent="0.3"/>
    <row r="567" ht="14.25" customHeight="1" x14ac:dyDescent="0.3"/>
    <row r="568" ht="14.25" customHeight="1" x14ac:dyDescent="0.3"/>
    <row r="569" ht="14.25" customHeight="1" x14ac:dyDescent="0.3"/>
    <row r="570" ht="14.25" customHeight="1" x14ac:dyDescent="0.3"/>
    <row r="571" ht="14.25" customHeight="1" x14ac:dyDescent="0.3"/>
    <row r="572" ht="14.25" customHeight="1" x14ac:dyDescent="0.3"/>
    <row r="573" ht="14.25" customHeight="1" x14ac:dyDescent="0.3"/>
    <row r="574" ht="14.25" customHeight="1" x14ac:dyDescent="0.3"/>
    <row r="575" ht="14.25" customHeight="1" x14ac:dyDescent="0.3"/>
    <row r="576" ht="14.25" customHeight="1" x14ac:dyDescent="0.3"/>
    <row r="577" ht="14.25" customHeight="1" x14ac:dyDescent="0.3"/>
    <row r="578" ht="14.25" customHeight="1" x14ac:dyDescent="0.3"/>
    <row r="579" ht="14.25" customHeight="1" x14ac:dyDescent="0.3"/>
    <row r="580" ht="14.25" customHeight="1" x14ac:dyDescent="0.3"/>
    <row r="581" ht="14.25" customHeight="1" x14ac:dyDescent="0.3"/>
    <row r="582" ht="14.25" customHeight="1" x14ac:dyDescent="0.3"/>
    <row r="583" ht="14.25" customHeight="1" x14ac:dyDescent="0.3"/>
    <row r="584" ht="14.25" customHeight="1" x14ac:dyDescent="0.3"/>
    <row r="585" ht="14.25" customHeight="1" x14ac:dyDescent="0.3"/>
    <row r="586" ht="14.25" customHeight="1" x14ac:dyDescent="0.3"/>
    <row r="587" ht="14.25" customHeight="1" x14ac:dyDescent="0.3"/>
    <row r="588" ht="14.25" customHeight="1" x14ac:dyDescent="0.3"/>
    <row r="589" ht="14.25" customHeight="1" x14ac:dyDescent="0.3"/>
    <row r="590" ht="14.25" customHeight="1" x14ac:dyDescent="0.3"/>
    <row r="591" ht="14.25" customHeight="1" x14ac:dyDescent="0.3"/>
    <row r="592" ht="14.25" customHeight="1" x14ac:dyDescent="0.3"/>
    <row r="593" ht="14.25" customHeight="1" x14ac:dyDescent="0.3"/>
    <row r="594" ht="14.25" customHeight="1" x14ac:dyDescent="0.3"/>
    <row r="595" ht="14.25" customHeight="1" x14ac:dyDescent="0.3"/>
    <row r="596" ht="14.25" customHeight="1" x14ac:dyDescent="0.3"/>
    <row r="597" ht="14.25" customHeight="1" x14ac:dyDescent="0.3"/>
    <row r="598" ht="14.25" customHeight="1" x14ac:dyDescent="0.3"/>
    <row r="599" ht="14.25" customHeight="1" x14ac:dyDescent="0.3"/>
    <row r="600" ht="14.25" customHeight="1" x14ac:dyDescent="0.3"/>
    <row r="601" ht="14.25" customHeight="1" x14ac:dyDescent="0.3"/>
    <row r="602" ht="14.25" customHeight="1" x14ac:dyDescent="0.3"/>
    <row r="603" ht="14.25" customHeight="1" x14ac:dyDescent="0.3"/>
    <row r="604" ht="14.25" customHeight="1" x14ac:dyDescent="0.3"/>
    <row r="605" ht="14.25" customHeight="1" x14ac:dyDescent="0.3"/>
    <row r="606" ht="14.25" customHeight="1" x14ac:dyDescent="0.3"/>
    <row r="607" ht="14.25" customHeight="1" x14ac:dyDescent="0.3"/>
    <row r="608" ht="14.25" customHeight="1" x14ac:dyDescent="0.3"/>
    <row r="609" ht="14.25" customHeight="1" x14ac:dyDescent="0.3"/>
    <row r="610" ht="14.25" customHeight="1" x14ac:dyDescent="0.3"/>
    <row r="611" ht="14.25" customHeight="1" x14ac:dyDescent="0.3"/>
    <row r="612" ht="14.25" customHeight="1" x14ac:dyDescent="0.3"/>
    <row r="613" ht="14.25" customHeight="1" x14ac:dyDescent="0.3"/>
    <row r="614" ht="14.25" customHeight="1" x14ac:dyDescent="0.3"/>
    <row r="615" ht="14.25" customHeight="1" x14ac:dyDescent="0.3"/>
    <row r="616" ht="14.25" customHeight="1" x14ac:dyDescent="0.3"/>
    <row r="617" ht="14.25" customHeight="1" x14ac:dyDescent="0.3"/>
    <row r="618" ht="14.25" customHeight="1" x14ac:dyDescent="0.3"/>
    <row r="619" ht="14.25" customHeight="1" x14ac:dyDescent="0.3"/>
    <row r="620" ht="14.25" customHeight="1" x14ac:dyDescent="0.3"/>
    <row r="621" ht="14.25" customHeight="1" x14ac:dyDescent="0.3"/>
    <row r="622" ht="14.25" customHeight="1" x14ac:dyDescent="0.3"/>
    <row r="623" ht="14.25" customHeight="1" x14ac:dyDescent="0.3"/>
    <row r="624" ht="14.25" customHeight="1" x14ac:dyDescent="0.3"/>
    <row r="625" ht="14.25" customHeight="1" x14ac:dyDescent="0.3"/>
    <row r="626" ht="14.25" customHeight="1" x14ac:dyDescent="0.3"/>
    <row r="627" ht="14.25" customHeight="1" x14ac:dyDescent="0.3"/>
    <row r="628" ht="14.25" customHeight="1" x14ac:dyDescent="0.3"/>
    <row r="629" ht="14.25" customHeight="1" x14ac:dyDescent="0.3"/>
    <row r="630" ht="14.25" customHeight="1" x14ac:dyDescent="0.3"/>
    <row r="631" ht="14.25" customHeight="1" x14ac:dyDescent="0.3"/>
    <row r="632" ht="14.25" customHeight="1" x14ac:dyDescent="0.3"/>
    <row r="633" ht="14.25" customHeight="1" x14ac:dyDescent="0.3"/>
    <row r="634" ht="14.25" customHeight="1" x14ac:dyDescent="0.3"/>
    <row r="635" ht="14.25" customHeight="1" x14ac:dyDescent="0.3"/>
    <row r="636" ht="14.25" customHeight="1" x14ac:dyDescent="0.3"/>
    <row r="637" ht="14.25" customHeight="1" x14ac:dyDescent="0.3"/>
    <row r="638" ht="14.25" customHeight="1" x14ac:dyDescent="0.3"/>
    <row r="639" ht="14.25" customHeight="1" x14ac:dyDescent="0.3"/>
    <row r="640" ht="14.25" customHeight="1" x14ac:dyDescent="0.3"/>
    <row r="641" ht="14.25" customHeight="1" x14ac:dyDescent="0.3"/>
    <row r="642" ht="14.25" customHeight="1" x14ac:dyDescent="0.3"/>
    <row r="643" ht="14.25" customHeight="1" x14ac:dyDescent="0.3"/>
    <row r="644" ht="14.25" customHeight="1" x14ac:dyDescent="0.3"/>
    <row r="645" ht="14.25" customHeight="1" x14ac:dyDescent="0.3"/>
    <row r="646" ht="14.25" customHeight="1" x14ac:dyDescent="0.3"/>
    <row r="647" ht="14.25" customHeight="1" x14ac:dyDescent="0.3"/>
    <row r="648" ht="14.25" customHeight="1" x14ac:dyDescent="0.3"/>
    <row r="649" ht="14.25" customHeight="1" x14ac:dyDescent="0.3"/>
    <row r="650" ht="14.25" customHeight="1" x14ac:dyDescent="0.3"/>
    <row r="651" ht="14.25" customHeight="1" x14ac:dyDescent="0.3"/>
    <row r="652" ht="14.25" customHeight="1" x14ac:dyDescent="0.3"/>
    <row r="653" ht="14.25" customHeight="1" x14ac:dyDescent="0.3"/>
    <row r="654" ht="14.25" customHeight="1" x14ac:dyDescent="0.3"/>
    <row r="655" ht="14.25" customHeight="1" x14ac:dyDescent="0.3"/>
    <row r="656" ht="14.25" customHeight="1" x14ac:dyDescent="0.3"/>
    <row r="657" ht="14.25" customHeight="1" x14ac:dyDescent="0.3"/>
    <row r="658" ht="14.25" customHeight="1" x14ac:dyDescent="0.3"/>
    <row r="659" ht="14.25" customHeight="1" x14ac:dyDescent="0.3"/>
    <row r="660" ht="14.25" customHeight="1" x14ac:dyDescent="0.3"/>
    <row r="661" ht="14.25" customHeight="1" x14ac:dyDescent="0.3"/>
    <row r="662" ht="14.25" customHeight="1" x14ac:dyDescent="0.3"/>
    <row r="663" ht="14.25" customHeight="1" x14ac:dyDescent="0.3"/>
    <row r="664" ht="14.25" customHeight="1" x14ac:dyDescent="0.3"/>
    <row r="665" ht="14.25" customHeight="1" x14ac:dyDescent="0.3"/>
    <row r="666" ht="14.25" customHeight="1" x14ac:dyDescent="0.3"/>
    <row r="667" ht="14.25" customHeight="1" x14ac:dyDescent="0.3"/>
    <row r="668" ht="14.25" customHeight="1" x14ac:dyDescent="0.3"/>
    <row r="669" ht="14.25" customHeight="1" x14ac:dyDescent="0.3"/>
    <row r="670" ht="14.25" customHeight="1" x14ac:dyDescent="0.3"/>
    <row r="671" ht="14.25" customHeight="1" x14ac:dyDescent="0.3"/>
    <row r="672" ht="14.25" customHeight="1" x14ac:dyDescent="0.3"/>
    <row r="673" ht="14.25" customHeight="1" x14ac:dyDescent="0.3"/>
    <row r="674" ht="14.25" customHeight="1" x14ac:dyDescent="0.3"/>
    <row r="675" ht="14.25" customHeight="1" x14ac:dyDescent="0.3"/>
    <row r="676" ht="14.25" customHeight="1" x14ac:dyDescent="0.3"/>
    <row r="677" ht="14.25" customHeight="1" x14ac:dyDescent="0.3"/>
    <row r="678" ht="14.25" customHeight="1" x14ac:dyDescent="0.3"/>
    <row r="679" ht="14.25" customHeight="1" x14ac:dyDescent="0.3"/>
    <row r="680" ht="14.25" customHeight="1" x14ac:dyDescent="0.3"/>
    <row r="681" ht="14.25" customHeight="1" x14ac:dyDescent="0.3"/>
    <row r="682" ht="14.25" customHeight="1" x14ac:dyDescent="0.3"/>
    <row r="683" ht="14.25" customHeight="1" x14ac:dyDescent="0.3"/>
    <row r="684" ht="14.25" customHeight="1" x14ac:dyDescent="0.3"/>
    <row r="685" ht="14.25" customHeight="1" x14ac:dyDescent="0.3"/>
    <row r="686" ht="14.25" customHeight="1" x14ac:dyDescent="0.3"/>
    <row r="687" ht="14.25" customHeight="1" x14ac:dyDescent="0.3"/>
    <row r="688" ht="14.25" customHeight="1" x14ac:dyDescent="0.3"/>
    <row r="689" ht="14.25" customHeight="1" x14ac:dyDescent="0.3"/>
    <row r="690" ht="14.25" customHeight="1" x14ac:dyDescent="0.3"/>
    <row r="691" ht="14.25" customHeight="1" x14ac:dyDescent="0.3"/>
    <row r="692" ht="14.25" customHeight="1" x14ac:dyDescent="0.3"/>
    <row r="693" ht="14.25" customHeight="1" x14ac:dyDescent="0.3"/>
    <row r="694" ht="14.25" customHeight="1" x14ac:dyDescent="0.3"/>
    <row r="695" ht="14.25" customHeight="1" x14ac:dyDescent="0.3"/>
    <row r="696" ht="14.25" customHeight="1" x14ac:dyDescent="0.3"/>
    <row r="697" ht="14.25" customHeight="1" x14ac:dyDescent="0.3"/>
    <row r="698" ht="14.25" customHeight="1" x14ac:dyDescent="0.3"/>
    <row r="699" ht="14.25" customHeight="1" x14ac:dyDescent="0.3"/>
    <row r="700" ht="14.25" customHeight="1" x14ac:dyDescent="0.3"/>
    <row r="701" ht="14.25" customHeight="1" x14ac:dyDescent="0.3"/>
    <row r="702" ht="14.25" customHeight="1" x14ac:dyDescent="0.3"/>
    <row r="703" ht="14.25" customHeight="1" x14ac:dyDescent="0.3"/>
    <row r="704" ht="14.25" customHeight="1" x14ac:dyDescent="0.3"/>
    <row r="705" ht="14.25" customHeight="1" x14ac:dyDescent="0.3"/>
    <row r="706" ht="14.25" customHeight="1" x14ac:dyDescent="0.3"/>
    <row r="707" ht="14.25" customHeight="1" x14ac:dyDescent="0.3"/>
    <row r="708" ht="14.25" customHeight="1" x14ac:dyDescent="0.3"/>
    <row r="709" ht="14.25" customHeight="1" x14ac:dyDescent="0.3"/>
    <row r="710" ht="14.25" customHeight="1" x14ac:dyDescent="0.3"/>
    <row r="711" ht="14.25" customHeight="1" x14ac:dyDescent="0.3"/>
    <row r="712" ht="14.25" customHeight="1" x14ac:dyDescent="0.3"/>
    <row r="713" ht="14.25" customHeight="1" x14ac:dyDescent="0.3"/>
    <row r="714" ht="14.25" customHeight="1" x14ac:dyDescent="0.3"/>
    <row r="715" ht="14.25" customHeight="1" x14ac:dyDescent="0.3"/>
    <row r="716" ht="14.25" customHeight="1" x14ac:dyDescent="0.3"/>
    <row r="717" ht="14.25" customHeight="1" x14ac:dyDescent="0.3"/>
    <row r="718" ht="14.25" customHeight="1" x14ac:dyDescent="0.3"/>
    <row r="719" ht="14.25" customHeight="1" x14ac:dyDescent="0.3"/>
    <row r="720" ht="14.25" customHeight="1" x14ac:dyDescent="0.3"/>
    <row r="721" ht="14.25" customHeight="1" x14ac:dyDescent="0.3"/>
    <row r="722" ht="14.25" customHeight="1" x14ac:dyDescent="0.3"/>
    <row r="723" ht="14.25" customHeight="1" x14ac:dyDescent="0.3"/>
    <row r="724" ht="14.25" customHeight="1" x14ac:dyDescent="0.3"/>
    <row r="725" ht="14.25" customHeight="1" x14ac:dyDescent="0.3"/>
    <row r="726" ht="14.25" customHeight="1" x14ac:dyDescent="0.3"/>
    <row r="727" ht="14.25" customHeight="1" x14ac:dyDescent="0.3"/>
    <row r="728" ht="14.25" customHeight="1" x14ac:dyDescent="0.3"/>
    <row r="729" ht="14.25" customHeight="1" x14ac:dyDescent="0.3"/>
    <row r="730" ht="14.25" customHeight="1" x14ac:dyDescent="0.3"/>
    <row r="731" ht="14.25" customHeight="1" x14ac:dyDescent="0.3"/>
    <row r="732" ht="14.25" customHeight="1" x14ac:dyDescent="0.3"/>
    <row r="733" ht="14.25" customHeight="1" x14ac:dyDescent="0.3"/>
    <row r="734" ht="14.25" customHeight="1" x14ac:dyDescent="0.3"/>
    <row r="735" ht="14.25" customHeight="1" x14ac:dyDescent="0.3"/>
    <row r="736" ht="14.25" customHeight="1" x14ac:dyDescent="0.3"/>
    <row r="737" ht="14.25" customHeight="1" x14ac:dyDescent="0.3"/>
    <row r="738" ht="14.25" customHeight="1" x14ac:dyDescent="0.3"/>
    <row r="739" ht="14.25" customHeight="1" x14ac:dyDescent="0.3"/>
    <row r="740" ht="14.25" customHeight="1" x14ac:dyDescent="0.3"/>
    <row r="741" ht="14.25" customHeight="1" x14ac:dyDescent="0.3"/>
    <row r="742" ht="14.25" customHeight="1" x14ac:dyDescent="0.3"/>
    <row r="743" ht="14.25" customHeight="1" x14ac:dyDescent="0.3"/>
    <row r="744" ht="14.25" customHeight="1" x14ac:dyDescent="0.3"/>
    <row r="745" ht="14.25" customHeight="1" x14ac:dyDescent="0.3"/>
    <row r="746" ht="14.25" customHeight="1" x14ac:dyDescent="0.3"/>
    <row r="747" ht="14.25" customHeight="1" x14ac:dyDescent="0.3"/>
    <row r="748" ht="14.25" customHeight="1" x14ac:dyDescent="0.3"/>
    <row r="749" ht="14.25" customHeight="1" x14ac:dyDescent="0.3"/>
    <row r="750" ht="14.25" customHeight="1" x14ac:dyDescent="0.3"/>
    <row r="751" ht="14.25" customHeight="1" x14ac:dyDescent="0.3"/>
    <row r="752" ht="14.25" customHeight="1" x14ac:dyDescent="0.3"/>
    <row r="753" ht="14.25" customHeight="1" x14ac:dyDescent="0.3"/>
    <row r="754" ht="14.25" customHeight="1" x14ac:dyDescent="0.3"/>
    <row r="755" ht="14.25" customHeight="1" x14ac:dyDescent="0.3"/>
    <row r="756" ht="14.25" customHeight="1" x14ac:dyDescent="0.3"/>
    <row r="757" ht="14.25" customHeight="1" x14ac:dyDescent="0.3"/>
    <row r="758" ht="14.25" customHeight="1" x14ac:dyDescent="0.3"/>
    <row r="759" ht="14.25" customHeight="1" x14ac:dyDescent="0.3"/>
    <row r="760" ht="14.25" customHeight="1" x14ac:dyDescent="0.3"/>
    <row r="761" ht="14.25" customHeight="1" x14ac:dyDescent="0.3"/>
    <row r="762" ht="14.25" customHeight="1" x14ac:dyDescent="0.3"/>
    <row r="763" ht="14.25" customHeight="1" x14ac:dyDescent="0.3"/>
    <row r="764" ht="14.25" customHeight="1" x14ac:dyDescent="0.3"/>
    <row r="765" ht="14.25" customHeight="1" x14ac:dyDescent="0.3"/>
    <row r="766" ht="14.25" customHeight="1" x14ac:dyDescent="0.3"/>
    <row r="767" ht="14.25" customHeight="1" x14ac:dyDescent="0.3"/>
    <row r="768" ht="14.25" customHeight="1" x14ac:dyDescent="0.3"/>
    <row r="769" ht="14.25" customHeight="1" x14ac:dyDescent="0.3"/>
    <row r="770" ht="14.25" customHeight="1" x14ac:dyDescent="0.3"/>
    <row r="771" ht="14.25" customHeight="1" x14ac:dyDescent="0.3"/>
    <row r="772" ht="14.25" customHeight="1" x14ac:dyDescent="0.3"/>
    <row r="773" ht="14.25" customHeight="1" x14ac:dyDescent="0.3"/>
    <row r="774" ht="14.25" customHeight="1" x14ac:dyDescent="0.3"/>
    <row r="775" ht="14.25" customHeight="1" x14ac:dyDescent="0.3"/>
    <row r="776" ht="14.25" customHeight="1" x14ac:dyDescent="0.3"/>
    <row r="777" ht="14.25" customHeight="1" x14ac:dyDescent="0.3"/>
    <row r="778" ht="14.25" customHeight="1" x14ac:dyDescent="0.3"/>
    <row r="779" ht="14.25" customHeight="1" x14ac:dyDescent="0.3"/>
    <row r="780" ht="14.25" customHeight="1" x14ac:dyDescent="0.3"/>
    <row r="781" ht="14.25" customHeight="1" x14ac:dyDescent="0.3"/>
    <row r="782" ht="14.25" customHeight="1" x14ac:dyDescent="0.3"/>
    <row r="783" ht="14.25" customHeight="1" x14ac:dyDescent="0.3"/>
    <row r="784" ht="14.25" customHeight="1" x14ac:dyDescent="0.3"/>
    <row r="785" ht="14.25" customHeight="1" x14ac:dyDescent="0.3"/>
    <row r="786" ht="14.25" customHeight="1" x14ac:dyDescent="0.3"/>
    <row r="787" ht="14.25" customHeight="1" x14ac:dyDescent="0.3"/>
    <row r="788" ht="14.25" customHeight="1" x14ac:dyDescent="0.3"/>
    <row r="789" ht="14.25" customHeight="1" x14ac:dyDescent="0.3"/>
    <row r="790" ht="14.25" customHeight="1" x14ac:dyDescent="0.3"/>
    <row r="791" ht="14.25" customHeight="1" x14ac:dyDescent="0.3"/>
    <row r="792" ht="14.25" customHeight="1" x14ac:dyDescent="0.3"/>
    <row r="793" ht="14.25" customHeight="1" x14ac:dyDescent="0.3"/>
    <row r="794" ht="14.25" customHeight="1" x14ac:dyDescent="0.3"/>
    <row r="795" ht="14.25" customHeight="1" x14ac:dyDescent="0.3"/>
    <row r="796" ht="14.25" customHeight="1" x14ac:dyDescent="0.3"/>
    <row r="797" ht="14.25" customHeight="1" x14ac:dyDescent="0.3"/>
    <row r="798" ht="14.25" customHeight="1" x14ac:dyDescent="0.3"/>
    <row r="799" ht="14.25" customHeight="1" x14ac:dyDescent="0.3"/>
    <row r="800" ht="14.25" customHeight="1" x14ac:dyDescent="0.3"/>
    <row r="801" ht="14.25" customHeight="1" x14ac:dyDescent="0.3"/>
    <row r="802" ht="14.25" customHeight="1" x14ac:dyDescent="0.3"/>
    <row r="803" ht="14.25" customHeight="1" x14ac:dyDescent="0.3"/>
    <row r="804" ht="14.25" customHeight="1" x14ac:dyDescent="0.3"/>
    <row r="805" ht="14.25" customHeight="1" x14ac:dyDescent="0.3"/>
    <row r="806" ht="14.25" customHeight="1" x14ac:dyDescent="0.3"/>
    <row r="807" ht="14.25" customHeight="1" x14ac:dyDescent="0.3"/>
    <row r="808" ht="14.25" customHeight="1" x14ac:dyDescent="0.3"/>
    <row r="809" ht="14.25" customHeight="1" x14ac:dyDescent="0.3"/>
    <row r="810" ht="14.25" customHeight="1" x14ac:dyDescent="0.3"/>
    <row r="811" ht="14.25" customHeight="1" x14ac:dyDescent="0.3"/>
    <row r="812" ht="14.25" customHeight="1" x14ac:dyDescent="0.3"/>
    <row r="813" ht="14.25" customHeight="1" x14ac:dyDescent="0.3"/>
    <row r="814" ht="14.25" customHeight="1" x14ac:dyDescent="0.3"/>
    <row r="815" ht="14.25" customHeight="1" x14ac:dyDescent="0.3"/>
    <row r="816" ht="14.25" customHeight="1" x14ac:dyDescent="0.3"/>
    <row r="817" ht="14.25" customHeight="1" x14ac:dyDescent="0.3"/>
    <row r="818" ht="14.25" customHeight="1" x14ac:dyDescent="0.3"/>
    <row r="819" ht="14.25" customHeight="1" x14ac:dyDescent="0.3"/>
    <row r="820" ht="14.25" customHeight="1" x14ac:dyDescent="0.3"/>
    <row r="821" ht="14.25" customHeight="1" x14ac:dyDescent="0.3"/>
    <row r="822" ht="14.25" customHeight="1" x14ac:dyDescent="0.3"/>
    <row r="823" ht="14.25" customHeight="1" x14ac:dyDescent="0.3"/>
    <row r="824" ht="14.25" customHeight="1" x14ac:dyDescent="0.3"/>
    <row r="825" ht="14.25" customHeight="1" x14ac:dyDescent="0.3"/>
    <row r="826" ht="14.25" customHeight="1" x14ac:dyDescent="0.3"/>
    <row r="827" ht="14.25" customHeight="1" x14ac:dyDescent="0.3"/>
    <row r="828" ht="14.25" customHeight="1" x14ac:dyDescent="0.3"/>
    <row r="829" ht="14.25" customHeight="1" x14ac:dyDescent="0.3"/>
    <row r="830" ht="14.25" customHeight="1" x14ac:dyDescent="0.3"/>
    <row r="831" ht="14.25" customHeight="1" x14ac:dyDescent="0.3"/>
    <row r="832" ht="14.25" customHeight="1" x14ac:dyDescent="0.3"/>
    <row r="833" ht="14.25" customHeight="1" x14ac:dyDescent="0.3"/>
    <row r="834" ht="14.25" customHeight="1" x14ac:dyDescent="0.3"/>
    <row r="835" ht="14.25" customHeight="1" x14ac:dyDescent="0.3"/>
    <row r="836" ht="14.25" customHeight="1" x14ac:dyDescent="0.3"/>
    <row r="837" ht="14.25" customHeight="1" x14ac:dyDescent="0.3"/>
    <row r="838" ht="14.25" customHeight="1" x14ac:dyDescent="0.3"/>
    <row r="839" ht="14.25" customHeight="1" x14ac:dyDescent="0.3"/>
    <row r="840" ht="14.25" customHeight="1" x14ac:dyDescent="0.3"/>
    <row r="841" ht="14.25" customHeight="1" x14ac:dyDescent="0.3"/>
    <row r="842" ht="14.25" customHeight="1" x14ac:dyDescent="0.3"/>
    <row r="843" ht="14.25" customHeight="1" x14ac:dyDescent="0.3"/>
    <row r="844" ht="14.25" customHeight="1" x14ac:dyDescent="0.3"/>
    <row r="845" ht="14.25" customHeight="1" x14ac:dyDescent="0.3"/>
    <row r="846" ht="14.25" customHeight="1" x14ac:dyDescent="0.3"/>
    <row r="847" ht="14.25" customHeight="1" x14ac:dyDescent="0.3"/>
    <row r="848" ht="14.25" customHeight="1" x14ac:dyDescent="0.3"/>
    <row r="849" ht="14.25" customHeight="1" x14ac:dyDescent="0.3"/>
    <row r="850" ht="14.25" customHeight="1" x14ac:dyDescent="0.3"/>
    <row r="851" ht="14.25" customHeight="1" x14ac:dyDescent="0.3"/>
    <row r="852" ht="14.25" customHeight="1" x14ac:dyDescent="0.3"/>
    <row r="853" ht="14.25" customHeight="1" x14ac:dyDescent="0.3"/>
    <row r="854" ht="14.25" customHeight="1" x14ac:dyDescent="0.3"/>
    <row r="855" ht="14.25" customHeight="1" x14ac:dyDescent="0.3"/>
    <row r="856" ht="14.25" customHeight="1" x14ac:dyDescent="0.3"/>
    <row r="857" ht="14.25" customHeight="1" x14ac:dyDescent="0.3"/>
    <row r="858" ht="14.25" customHeight="1" x14ac:dyDescent="0.3"/>
    <row r="859" ht="14.25" customHeight="1" x14ac:dyDescent="0.3"/>
    <row r="860" ht="14.25" customHeight="1" x14ac:dyDescent="0.3"/>
    <row r="861" ht="14.25" customHeight="1" x14ac:dyDescent="0.3"/>
    <row r="862" ht="14.25" customHeight="1" x14ac:dyDescent="0.3"/>
    <row r="863" ht="14.25" customHeight="1" x14ac:dyDescent="0.3"/>
    <row r="864" ht="14.25" customHeight="1" x14ac:dyDescent="0.3"/>
    <row r="865" ht="14.25" customHeight="1" x14ac:dyDescent="0.3"/>
    <row r="866" ht="14.25" customHeight="1" x14ac:dyDescent="0.3"/>
    <row r="867" ht="14.25" customHeight="1" x14ac:dyDescent="0.3"/>
    <row r="868" ht="14.25" customHeight="1" x14ac:dyDescent="0.3"/>
    <row r="869" ht="14.25" customHeight="1" x14ac:dyDescent="0.3"/>
    <row r="870" ht="14.25" customHeight="1" x14ac:dyDescent="0.3"/>
    <row r="871" ht="14.25" customHeight="1" x14ac:dyDescent="0.3"/>
    <row r="872" ht="14.25" customHeight="1" x14ac:dyDescent="0.3"/>
    <row r="873" ht="14.25" customHeight="1" x14ac:dyDescent="0.3"/>
    <row r="874" ht="14.25" customHeight="1" x14ac:dyDescent="0.3"/>
    <row r="875" ht="14.25" customHeight="1" x14ac:dyDescent="0.3"/>
    <row r="876" ht="14.25" customHeight="1" x14ac:dyDescent="0.3"/>
    <row r="877" ht="14.25" customHeight="1" x14ac:dyDescent="0.3"/>
    <row r="878" ht="14.25" customHeight="1" x14ac:dyDescent="0.3"/>
    <row r="879" ht="14.25" customHeight="1" x14ac:dyDescent="0.3"/>
    <row r="880" ht="14.25" customHeight="1" x14ac:dyDescent="0.3"/>
    <row r="881" ht="14.25" customHeight="1" x14ac:dyDescent="0.3"/>
    <row r="882" ht="14.25" customHeight="1" x14ac:dyDescent="0.3"/>
    <row r="883" ht="14.25" customHeight="1" x14ac:dyDescent="0.3"/>
    <row r="884" ht="14.25" customHeight="1" x14ac:dyDescent="0.3"/>
    <row r="885" ht="14.25" customHeight="1" x14ac:dyDescent="0.3"/>
    <row r="886" ht="14.25" customHeight="1" x14ac:dyDescent="0.3"/>
    <row r="887" ht="14.25" customHeight="1" x14ac:dyDescent="0.3"/>
    <row r="888" ht="14.25" customHeight="1" x14ac:dyDescent="0.3"/>
    <row r="889" ht="14.25" customHeight="1" x14ac:dyDescent="0.3"/>
    <row r="890" ht="14.25" customHeight="1" x14ac:dyDescent="0.3"/>
    <row r="891" ht="14.25" customHeight="1" x14ac:dyDescent="0.3"/>
    <row r="892" ht="14.25" customHeight="1" x14ac:dyDescent="0.3"/>
    <row r="893" ht="14.25" customHeight="1" x14ac:dyDescent="0.3"/>
    <row r="894" ht="14.25" customHeight="1" x14ac:dyDescent="0.3"/>
    <row r="895" ht="14.25" customHeight="1" x14ac:dyDescent="0.3"/>
    <row r="896" ht="14.25" customHeight="1" x14ac:dyDescent="0.3"/>
    <row r="897" ht="14.25" customHeight="1" x14ac:dyDescent="0.3"/>
    <row r="898" ht="14.25" customHeight="1" x14ac:dyDescent="0.3"/>
    <row r="899" ht="14.25" customHeight="1" x14ac:dyDescent="0.3"/>
    <row r="900" ht="14.25" customHeight="1" x14ac:dyDescent="0.3"/>
    <row r="901" ht="14.25" customHeight="1" x14ac:dyDescent="0.3"/>
    <row r="902" ht="14.25" customHeight="1" x14ac:dyDescent="0.3"/>
    <row r="903" ht="14.25" customHeight="1" x14ac:dyDescent="0.3"/>
    <row r="904" ht="14.25" customHeight="1" x14ac:dyDescent="0.3"/>
    <row r="905" ht="14.25" customHeight="1" x14ac:dyDescent="0.3"/>
    <row r="906" ht="14.25" customHeight="1" x14ac:dyDescent="0.3"/>
    <row r="907" ht="14.25" customHeight="1" x14ac:dyDescent="0.3"/>
    <row r="908" ht="14.25" customHeight="1" x14ac:dyDescent="0.3"/>
    <row r="909" ht="14.25" customHeight="1" x14ac:dyDescent="0.3"/>
    <row r="910" ht="14.25" customHeight="1" x14ac:dyDescent="0.3"/>
    <row r="911" ht="14.25" customHeight="1" x14ac:dyDescent="0.3"/>
    <row r="912" ht="14.25" customHeight="1" x14ac:dyDescent="0.3"/>
    <row r="913" ht="14.25" customHeight="1" x14ac:dyDescent="0.3"/>
    <row r="914" ht="14.25" customHeight="1" x14ac:dyDescent="0.3"/>
    <row r="915" ht="14.25" customHeight="1" x14ac:dyDescent="0.3"/>
    <row r="916" ht="14.25" customHeight="1" x14ac:dyDescent="0.3"/>
    <row r="917" ht="14.25" customHeight="1" x14ac:dyDescent="0.3"/>
    <row r="918" ht="14.25" customHeight="1" x14ac:dyDescent="0.3"/>
    <row r="919" ht="14.25" customHeight="1" x14ac:dyDescent="0.3"/>
    <row r="920" ht="14.25" customHeight="1" x14ac:dyDescent="0.3"/>
    <row r="921" ht="14.25" customHeight="1" x14ac:dyDescent="0.3"/>
    <row r="922" ht="14.25" customHeight="1" x14ac:dyDescent="0.3"/>
    <row r="923" ht="14.25" customHeight="1" x14ac:dyDescent="0.3"/>
    <row r="924" ht="14.25" customHeight="1" x14ac:dyDescent="0.3"/>
    <row r="925" ht="14.25" customHeight="1" x14ac:dyDescent="0.3"/>
    <row r="926" ht="14.25" customHeight="1" x14ac:dyDescent="0.3"/>
    <row r="927" ht="14.25" customHeight="1" x14ac:dyDescent="0.3"/>
    <row r="928" ht="14.25" customHeight="1" x14ac:dyDescent="0.3"/>
    <row r="929" ht="14.25" customHeight="1" x14ac:dyDescent="0.3"/>
    <row r="930" ht="14.25" customHeight="1" x14ac:dyDescent="0.3"/>
    <row r="931" ht="14.25" customHeight="1" x14ac:dyDescent="0.3"/>
    <row r="932" ht="14.25" customHeight="1" x14ac:dyDescent="0.3"/>
    <row r="933" ht="14.25" customHeight="1" x14ac:dyDescent="0.3"/>
    <row r="934" ht="14.25" customHeight="1" x14ac:dyDescent="0.3"/>
    <row r="935" ht="14.25" customHeight="1" x14ac:dyDescent="0.3"/>
    <row r="936" ht="14.25" customHeight="1" x14ac:dyDescent="0.3"/>
    <row r="937" ht="14.25" customHeight="1" x14ac:dyDescent="0.3"/>
    <row r="938" ht="14.25" customHeight="1" x14ac:dyDescent="0.3"/>
    <row r="939" ht="14.25" customHeight="1" x14ac:dyDescent="0.3"/>
    <row r="940" ht="14.25" customHeight="1" x14ac:dyDescent="0.3"/>
    <row r="941" ht="14.25" customHeight="1" x14ac:dyDescent="0.3"/>
    <row r="942" ht="14.25" customHeight="1" x14ac:dyDescent="0.3"/>
    <row r="943" ht="14.25" customHeight="1" x14ac:dyDescent="0.3"/>
    <row r="944" ht="14.25" customHeight="1" x14ac:dyDescent="0.3"/>
    <row r="945" ht="14.25" customHeight="1" x14ac:dyDescent="0.3"/>
    <row r="946" ht="14.25" customHeight="1" x14ac:dyDescent="0.3"/>
    <row r="947" ht="14.25" customHeight="1" x14ac:dyDescent="0.3"/>
    <row r="948" ht="14.25" customHeight="1" x14ac:dyDescent="0.3"/>
    <row r="949" ht="14.25" customHeight="1" x14ac:dyDescent="0.3"/>
    <row r="950" ht="14.25" customHeight="1" x14ac:dyDescent="0.3"/>
    <row r="951" ht="14.25" customHeight="1" x14ac:dyDescent="0.3"/>
    <row r="952" ht="14.25" customHeight="1" x14ac:dyDescent="0.3"/>
    <row r="953" ht="14.25" customHeight="1" x14ac:dyDescent="0.3"/>
    <row r="954" ht="14.25" customHeight="1" x14ac:dyDescent="0.3"/>
    <row r="955" ht="14.25" customHeight="1" x14ac:dyDescent="0.3"/>
    <row r="956" ht="14.25" customHeight="1" x14ac:dyDescent="0.3"/>
    <row r="957" ht="14.25" customHeight="1" x14ac:dyDescent="0.3"/>
    <row r="958" ht="14.25" customHeight="1" x14ac:dyDescent="0.3"/>
    <row r="959" ht="14.25" customHeight="1" x14ac:dyDescent="0.3"/>
    <row r="960" ht="14.25" customHeight="1" x14ac:dyDescent="0.3"/>
    <row r="961" ht="14.25" customHeight="1" x14ac:dyDescent="0.3"/>
    <row r="962" ht="14.25" customHeight="1" x14ac:dyDescent="0.3"/>
    <row r="963" ht="14.25" customHeight="1" x14ac:dyDescent="0.3"/>
    <row r="964" ht="14.25" customHeight="1" x14ac:dyDescent="0.3"/>
    <row r="965" ht="14.25" customHeight="1" x14ac:dyDescent="0.3"/>
    <row r="966" ht="14.25" customHeight="1" x14ac:dyDescent="0.3"/>
    <row r="967" ht="14.25" customHeight="1" x14ac:dyDescent="0.3"/>
    <row r="968" ht="14.25" customHeight="1" x14ac:dyDescent="0.3"/>
    <row r="969" ht="14.25" customHeight="1" x14ac:dyDescent="0.3"/>
    <row r="970" ht="14.25" customHeight="1" x14ac:dyDescent="0.3"/>
    <row r="971" ht="14.25" customHeight="1" x14ac:dyDescent="0.3"/>
    <row r="972" ht="14.25" customHeight="1" x14ac:dyDescent="0.3"/>
    <row r="973" ht="14.25" customHeight="1" x14ac:dyDescent="0.3"/>
    <row r="974" ht="14.25" customHeight="1" x14ac:dyDescent="0.3"/>
    <row r="975" ht="14.25" customHeight="1" x14ac:dyDescent="0.3"/>
    <row r="976" ht="14.25" customHeight="1" x14ac:dyDescent="0.3"/>
    <row r="977" ht="14.25" customHeight="1" x14ac:dyDescent="0.3"/>
    <row r="978" ht="14.25" customHeight="1" x14ac:dyDescent="0.3"/>
    <row r="979" ht="14.25" customHeight="1" x14ac:dyDescent="0.3"/>
    <row r="980" ht="14.25" customHeight="1" x14ac:dyDescent="0.3"/>
    <row r="981" ht="14.25" customHeight="1" x14ac:dyDescent="0.3"/>
    <row r="982" ht="14.25" customHeight="1" x14ac:dyDescent="0.3"/>
    <row r="983" ht="14.25" customHeight="1" x14ac:dyDescent="0.3"/>
    <row r="984" ht="14.25" customHeight="1" x14ac:dyDescent="0.3"/>
    <row r="985" ht="14.25" customHeight="1" x14ac:dyDescent="0.3"/>
    <row r="986" ht="14.25" customHeight="1" x14ac:dyDescent="0.3"/>
    <row r="987" ht="14.25" customHeight="1" x14ac:dyDescent="0.3"/>
    <row r="988" ht="14.25" customHeight="1" x14ac:dyDescent="0.3"/>
    <row r="989" ht="14.25" customHeight="1" x14ac:dyDescent="0.3"/>
    <row r="990" ht="14.25" customHeight="1" x14ac:dyDescent="0.3"/>
    <row r="991" ht="14.25" customHeight="1" x14ac:dyDescent="0.3"/>
    <row r="992" ht="14.25" customHeight="1" x14ac:dyDescent="0.3"/>
    <row r="993" ht="14.25" customHeight="1" x14ac:dyDescent="0.3"/>
    <row r="994" ht="14.25" customHeight="1" x14ac:dyDescent="0.3"/>
    <row r="995" ht="14.25" customHeight="1" x14ac:dyDescent="0.3"/>
    <row r="996" ht="14.25" customHeight="1" x14ac:dyDescent="0.3"/>
    <row r="997" ht="14.25" customHeight="1" x14ac:dyDescent="0.3"/>
    <row r="998" ht="14.25" customHeight="1" x14ac:dyDescent="0.3"/>
    <row r="999" ht="14.25" customHeight="1" x14ac:dyDescent="0.3"/>
    <row r="1000" ht="14.25" customHeight="1" x14ac:dyDescent="0.3"/>
    <row r="1001" ht="14.25" customHeight="1" x14ac:dyDescent="0.3"/>
  </sheetData>
  <sheetProtection algorithmName="SHA-512" hashValue="VqV/4YdzdL0/uLQExgu4F5cChVNSTd1NMvXXskh8wXuHmgogL0K22Gyz9OlDr+p4JG9g4Wzgf5/B7yWj9X4OfQ==" saltValue="OLR8YCIIB7cGZ+3JRQTENA==" spinCount="100000" sheet="1" objects="1" scenarios="1"/>
  <mergeCells count="3">
    <mergeCell ref="A1:E1"/>
    <mergeCell ref="A4:E4"/>
    <mergeCell ref="A22:E22"/>
  </mergeCells>
  <pageMargins left="0.25" right="0.25" top="0.75" bottom="0.75" header="0" footer="0"/>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1000"/>
  <sheetViews>
    <sheetView workbookViewId="0"/>
  </sheetViews>
  <sheetFormatPr baseColWidth="10" defaultColWidth="14.44140625" defaultRowHeight="15" customHeight="1" x14ac:dyDescent="0.3"/>
  <cols>
    <col min="1" max="1" width="29.33203125" customWidth="1"/>
    <col min="2" max="5" width="15.6640625" customWidth="1"/>
    <col min="6" max="26" width="11.44140625" customWidth="1"/>
  </cols>
  <sheetData>
    <row r="1" spans="1:3" ht="14.25" customHeight="1" x14ac:dyDescent="0.3">
      <c r="A1" s="9" t="s">
        <v>114</v>
      </c>
    </row>
    <row r="2" spans="1:3" ht="14.25" customHeight="1" x14ac:dyDescent="0.3">
      <c r="A2" s="10" t="s">
        <v>115</v>
      </c>
    </row>
    <row r="3" spans="1:3" ht="14.25" customHeight="1" x14ac:dyDescent="0.3"/>
    <row r="4" spans="1:3" ht="14.25" customHeight="1" x14ac:dyDescent="0.3">
      <c r="A4" s="37" t="s">
        <v>116</v>
      </c>
    </row>
    <row r="5" spans="1:3" ht="14.25" customHeight="1" x14ac:dyDescent="0.3">
      <c r="A5" s="38" t="s">
        <v>117</v>
      </c>
      <c r="B5" s="39">
        <f>'Analyse financière préliminaire'!D16</f>
        <v>1378124.9999999998</v>
      </c>
    </row>
    <row r="6" spans="1:3" ht="14.25" customHeight="1" x14ac:dyDescent="0.3">
      <c r="A6" s="38" t="s">
        <v>118</v>
      </c>
      <c r="B6" s="22">
        <f>'Questions et hypothèses'!F45</f>
        <v>0.04</v>
      </c>
    </row>
    <row r="7" spans="1:3" ht="14.25" customHeight="1" x14ac:dyDescent="0.3">
      <c r="A7" s="38" t="s">
        <v>74</v>
      </c>
      <c r="B7" s="40">
        <f>'Questions et hypothèses'!F46*12</f>
        <v>180</v>
      </c>
      <c r="C7" s="4" t="s">
        <v>119</v>
      </c>
    </row>
    <row r="8" spans="1:3" ht="14.25" customHeight="1" x14ac:dyDescent="0.3">
      <c r="A8" s="38" t="s">
        <v>120</v>
      </c>
      <c r="B8" s="4">
        <v>12</v>
      </c>
    </row>
    <row r="9" spans="1:3" ht="14.25" customHeight="1" x14ac:dyDescent="0.3">
      <c r="A9" s="41" t="s">
        <v>121</v>
      </c>
      <c r="B9" s="42">
        <f>-PMT(B6/B8,B7,B5)</f>
        <v>10193.824224802753</v>
      </c>
    </row>
    <row r="10" spans="1:3" ht="14.25" customHeight="1" x14ac:dyDescent="0.3">
      <c r="A10" s="38" t="s">
        <v>122</v>
      </c>
      <c r="B10" s="39">
        <f>B9*12</f>
        <v>122325.89069763303</v>
      </c>
    </row>
    <row r="11" spans="1:3" ht="14.25" customHeight="1" x14ac:dyDescent="0.3">
      <c r="A11" s="38"/>
    </row>
    <row r="12" spans="1:3" ht="14.25" customHeight="1" x14ac:dyDescent="0.3">
      <c r="A12" s="37" t="s">
        <v>76</v>
      </c>
    </row>
    <row r="13" spans="1:3" ht="14.25" customHeight="1" x14ac:dyDescent="0.3">
      <c r="A13" s="38" t="s">
        <v>117</v>
      </c>
      <c r="B13" s="39">
        <f>'Analyse financière préliminaire'!D17</f>
        <v>459375.00000000006</v>
      </c>
    </row>
    <row r="14" spans="1:3" ht="14.25" customHeight="1" x14ac:dyDescent="0.3">
      <c r="A14" s="38" t="s">
        <v>118</v>
      </c>
      <c r="B14" s="22">
        <f>'Questions et hypothèses'!F48</f>
        <v>0.06</v>
      </c>
    </row>
    <row r="15" spans="1:3" ht="14.25" customHeight="1" x14ac:dyDescent="0.3">
      <c r="A15" s="38" t="s">
        <v>123</v>
      </c>
      <c r="B15" s="40">
        <f>'Questions et hypothèses'!F49*12</f>
        <v>180</v>
      </c>
      <c r="C15" s="4" t="s">
        <v>119</v>
      </c>
    </row>
    <row r="16" spans="1:3" ht="14.25" customHeight="1" x14ac:dyDescent="0.3">
      <c r="A16" s="41" t="s">
        <v>121</v>
      </c>
      <c r="B16" s="42">
        <f>B13*B14/12</f>
        <v>2296.8750000000005</v>
      </c>
    </row>
    <row r="17" ht="14.25" customHeight="1" x14ac:dyDescent="0.3"/>
    <row r="18" ht="14.25" customHeight="1" x14ac:dyDescent="0.3"/>
    <row r="19" ht="14.25" customHeight="1" x14ac:dyDescent="0.3"/>
    <row r="20" ht="14.25" customHeight="1" x14ac:dyDescent="0.3"/>
    <row r="21" ht="14.25" customHeight="1" x14ac:dyDescent="0.3"/>
    <row r="22" ht="14.25" customHeight="1" x14ac:dyDescent="0.3"/>
    <row r="23" ht="14.25" customHeight="1" x14ac:dyDescent="0.3"/>
    <row r="24" ht="14.25" customHeight="1" x14ac:dyDescent="0.3"/>
    <row r="25" ht="14.25" customHeight="1" x14ac:dyDescent="0.3"/>
    <row r="26" ht="14.25" customHeight="1" x14ac:dyDescent="0.3"/>
    <row r="27" ht="14.25" customHeight="1" x14ac:dyDescent="0.3"/>
    <row r="28" ht="14.25" customHeight="1" x14ac:dyDescent="0.3"/>
    <row r="29" ht="14.25" customHeight="1" x14ac:dyDescent="0.3"/>
    <row r="30" ht="14.25" customHeight="1" x14ac:dyDescent="0.3"/>
    <row r="31" ht="14.25" customHeight="1" x14ac:dyDescent="0.3"/>
    <row r="32" ht="14.25" customHeight="1" x14ac:dyDescent="0.3"/>
    <row r="33" ht="14.25" customHeight="1" x14ac:dyDescent="0.3"/>
    <row r="34" ht="14.25" customHeight="1" x14ac:dyDescent="0.3"/>
    <row r="35" ht="14.25" customHeight="1" x14ac:dyDescent="0.3"/>
    <row r="36" ht="14.25" customHeight="1" x14ac:dyDescent="0.3"/>
    <row r="37" ht="14.25" customHeight="1" x14ac:dyDescent="0.3"/>
    <row r="38" ht="14.25" customHeight="1" x14ac:dyDescent="0.3"/>
    <row r="39" ht="14.25" customHeight="1" x14ac:dyDescent="0.3"/>
    <row r="40" ht="14.25" customHeight="1" x14ac:dyDescent="0.3"/>
    <row r="41" ht="14.25" customHeight="1" x14ac:dyDescent="0.3"/>
    <row r="42" ht="14.25" customHeight="1" x14ac:dyDescent="0.3"/>
    <row r="43" ht="14.25" customHeight="1" x14ac:dyDescent="0.3"/>
    <row r="44" ht="14.25" customHeight="1" x14ac:dyDescent="0.3"/>
    <row r="45" ht="14.25" customHeight="1" x14ac:dyDescent="0.3"/>
    <row r="46" ht="14.25" customHeight="1" x14ac:dyDescent="0.3"/>
    <row r="47" ht="14.25" customHeight="1" x14ac:dyDescent="0.3"/>
    <row r="48" ht="14.25" customHeight="1" x14ac:dyDescent="0.3"/>
    <row r="49" ht="14.25" customHeight="1" x14ac:dyDescent="0.3"/>
    <row r="50" ht="14.25" customHeight="1" x14ac:dyDescent="0.3"/>
    <row r="51" ht="14.25" customHeight="1" x14ac:dyDescent="0.3"/>
    <row r="52" ht="14.25" customHeight="1" x14ac:dyDescent="0.3"/>
    <row r="53" ht="14.25" customHeight="1" x14ac:dyDescent="0.3"/>
    <row r="54" ht="14.25" customHeight="1" x14ac:dyDescent="0.3"/>
    <row r="55" ht="14.25" customHeight="1" x14ac:dyDescent="0.3"/>
    <row r="56" ht="14.25" customHeight="1" x14ac:dyDescent="0.3"/>
    <row r="57" ht="14.25" customHeight="1" x14ac:dyDescent="0.3"/>
    <row r="58" ht="14.25" customHeight="1" x14ac:dyDescent="0.3"/>
    <row r="59" ht="14.25" customHeight="1" x14ac:dyDescent="0.3"/>
    <row r="60" ht="14.25" customHeight="1" x14ac:dyDescent="0.3"/>
    <row r="61" ht="14.25" customHeight="1" x14ac:dyDescent="0.3"/>
    <row r="62" ht="14.25" customHeight="1" x14ac:dyDescent="0.3"/>
    <row r="63" ht="14.25" customHeight="1" x14ac:dyDescent="0.3"/>
    <row r="64" ht="14.25" customHeight="1" x14ac:dyDescent="0.3"/>
    <row r="65" ht="14.25" customHeight="1" x14ac:dyDescent="0.3"/>
    <row r="66" ht="14.25" customHeight="1" x14ac:dyDescent="0.3"/>
    <row r="67" ht="14.25" customHeight="1" x14ac:dyDescent="0.3"/>
    <row r="68" ht="14.25" customHeight="1" x14ac:dyDescent="0.3"/>
    <row r="69" ht="14.25" customHeight="1" x14ac:dyDescent="0.3"/>
    <row r="70" ht="14.25" customHeight="1" x14ac:dyDescent="0.3"/>
    <row r="71" ht="14.25" customHeight="1" x14ac:dyDescent="0.3"/>
    <row r="72" ht="14.25" customHeight="1" x14ac:dyDescent="0.3"/>
    <row r="73" ht="14.25" customHeight="1" x14ac:dyDescent="0.3"/>
    <row r="74" ht="14.25" customHeight="1" x14ac:dyDescent="0.3"/>
    <row r="75" ht="14.25" customHeight="1" x14ac:dyDescent="0.3"/>
    <row r="76" ht="14.25" customHeight="1" x14ac:dyDescent="0.3"/>
    <row r="77" ht="14.25" customHeight="1" x14ac:dyDescent="0.3"/>
    <row r="78" ht="14.25" customHeight="1" x14ac:dyDescent="0.3"/>
    <row r="79" ht="14.25" customHeight="1" x14ac:dyDescent="0.3"/>
    <row r="80" ht="14.25" customHeight="1" x14ac:dyDescent="0.3"/>
    <row r="81" ht="14.25" customHeight="1" x14ac:dyDescent="0.3"/>
    <row r="82" ht="14.25" customHeight="1" x14ac:dyDescent="0.3"/>
    <row r="83" ht="14.25" customHeight="1" x14ac:dyDescent="0.3"/>
    <row r="84" ht="14.25" customHeight="1" x14ac:dyDescent="0.3"/>
    <row r="85" ht="14.25" customHeight="1" x14ac:dyDescent="0.3"/>
    <row r="86" ht="14.25" customHeight="1" x14ac:dyDescent="0.3"/>
    <row r="87" ht="14.25" customHeight="1" x14ac:dyDescent="0.3"/>
    <row r="88" ht="14.25" customHeight="1" x14ac:dyDescent="0.3"/>
    <row r="89" ht="14.25" customHeight="1" x14ac:dyDescent="0.3"/>
    <row r="90" ht="14.25" customHeight="1" x14ac:dyDescent="0.3"/>
    <row r="91" ht="14.25" customHeight="1" x14ac:dyDescent="0.3"/>
    <row r="92" ht="14.25" customHeight="1" x14ac:dyDescent="0.3"/>
    <row r="93" ht="14.25" customHeight="1" x14ac:dyDescent="0.3"/>
    <row r="94" ht="14.25" customHeight="1" x14ac:dyDescent="0.3"/>
    <row r="95" ht="14.25" customHeight="1" x14ac:dyDescent="0.3"/>
    <row r="96" ht="14.25" customHeight="1" x14ac:dyDescent="0.3"/>
    <row r="97" ht="14.25" customHeight="1" x14ac:dyDescent="0.3"/>
    <row r="98" ht="14.25" customHeight="1" x14ac:dyDescent="0.3"/>
    <row r="99" ht="14.25" customHeight="1" x14ac:dyDescent="0.3"/>
    <row r="100" ht="14.25" customHeight="1" x14ac:dyDescent="0.3"/>
    <row r="101" ht="14.25" customHeight="1" x14ac:dyDescent="0.3"/>
    <row r="102" ht="14.25" customHeight="1" x14ac:dyDescent="0.3"/>
    <row r="103" ht="14.25" customHeight="1" x14ac:dyDescent="0.3"/>
    <row r="104" ht="14.25" customHeight="1" x14ac:dyDescent="0.3"/>
    <row r="105" ht="14.25" customHeight="1" x14ac:dyDescent="0.3"/>
    <row r="106" ht="14.25" customHeight="1" x14ac:dyDescent="0.3"/>
    <row r="107" ht="14.25" customHeight="1" x14ac:dyDescent="0.3"/>
    <row r="108" ht="14.25" customHeight="1" x14ac:dyDescent="0.3"/>
    <row r="109" ht="14.25" customHeight="1" x14ac:dyDescent="0.3"/>
    <row r="110" ht="14.25" customHeight="1" x14ac:dyDescent="0.3"/>
    <row r="111" ht="14.25" customHeight="1" x14ac:dyDescent="0.3"/>
    <row r="112" ht="14.25" customHeight="1" x14ac:dyDescent="0.3"/>
    <row r="113" ht="14.25" customHeight="1" x14ac:dyDescent="0.3"/>
    <row r="114" ht="14.25" customHeight="1" x14ac:dyDescent="0.3"/>
    <row r="115" ht="14.25" customHeight="1" x14ac:dyDescent="0.3"/>
    <row r="116" ht="14.25" customHeight="1" x14ac:dyDescent="0.3"/>
    <row r="117" ht="14.25" customHeight="1" x14ac:dyDescent="0.3"/>
    <row r="118" ht="14.25" customHeight="1" x14ac:dyDescent="0.3"/>
    <row r="119" ht="14.25" customHeight="1" x14ac:dyDescent="0.3"/>
    <row r="120" ht="14.25" customHeight="1" x14ac:dyDescent="0.3"/>
    <row r="121" ht="14.25" customHeight="1" x14ac:dyDescent="0.3"/>
    <row r="122" ht="14.25" customHeight="1" x14ac:dyDescent="0.3"/>
    <row r="123" ht="14.25" customHeight="1" x14ac:dyDescent="0.3"/>
    <row r="124" ht="14.25" customHeight="1" x14ac:dyDescent="0.3"/>
    <row r="125" ht="14.25" customHeight="1" x14ac:dyDescent="0.3"/>
    <row r="126" ht="14.25" customHeight="1" x14ac:dyDescent="0.3"/>
    <row r="127" ht="14.25" customHeight="1" x14ac:dyDescent="0.3"/>
    <row r="128" ht="14.25" customHeight="1" x14ac:dyDescent="0.3"/>
    <row r="129" ht="14.25" customHeight="1" x14ac:dyDescent="0.3"/>
    <row r="130" ht="14.25" customHeight="1" x14ac:dyDescent="0.3"/>
    <row r="131" ht="14.25" customHeight="1" x14ac:dyDescent="0.3"/>
    <row r="132" ht="14.25" customHeight="1" x14ac:dyDescent="0.3"/>
    <row r="133" ht="14.25" customHeight="1" x14ac:dyDescent="0.3"/>
    <row r="134" ht="14.25" customHeight="1" x14ac:dyDescent="0.3"/>
    <row r="135" ht="14.25" customHeight="1" x14ac:dyDescent="0.3"/>
    <row r="136" ht="14.25" customHeight="1" x14ac:dyDescent="0.3"/>
    <row r="137" ht="14.25" customHeight="1" x14ac:dyDescent="0.3"/>
    <row r="138" ht="14.25" customHeight="1" x14ac:dyDescent="0.3"/>
    <row r="139" ht="14.25" customHeight="1" x14ac:dyDescent="0.3"/>
    <row r="140" ht="14.25" customHeight="1" x14ac:dyDescent="0.3"/>
    <row r="141" ht="14.25" customHeight="1" x14ac:dyDescent="0.3"/>
    <row r="142" ht="14.25" customHeight="1" x14ac:dyDescent="0.3"/>
    <row r="143" ht="14.25" customHeight="1" x14ac:dyDescent="0.3"/>
    <row r="144" ht="14.25" customHeight="1" x14ac:dyDescent="0.3"/>
    <row r="145" ht="14.25" customHeight="1" x14ac:dyDescent="0.3"/>
    <row r="146" ht="14.25" customHeight="1" x14ac:dyDescent="0.3"/>
    <row r="147" ht="14.25" customHeight="1" x14ac:dyDescent="0.3"/>
    <row r="148" ht="14.25" customHeight="1" x14ac:dyDescent="0.3"/>
    <row r="149" ht="14.25" customHeight="1" x14ac:dyDescent="0.3"/>
    <row r="150" ht="14.25" customHeight="1" x14ac:dyDescent="0.3"/>
    <row r="151" ht="14.25" customHeight="1" x14ac:dyDescent="0.3"/>
    <row r="152" ht="14.25" customHeight="1" x14ac:dyDescent="0.3"/>
    <row r="153" ht="14.25" customHeight="1" x14ac:dyDescent="0.3"/>
    <row r="154" ht="14.25" customHeight="1" x14ac:dyDescent="0.3"/>
    <row r="155" ht="14.25" customHeight="1" x14ac:dyDescent="0.3"/>
    <row r="156" ht="14.25" customHeight="1" x14ac:dyDescent="0.3"/>
    <row r="157" ht="14.25" customHeight="1" x14ac:dyDescent="0.3"/>
    <row r="158" ht="14.25" customHeight="1" x14ac:dyDescent="0.3"/>
    <row r="159" ht="14.25" customHeight="1" x14ac:dyDescent="0.3"/>
    <row r="160" ht="14.25" customHeight="1" x14ac:dyDescent="0.3"/>
    <row r="161" ht="14.25" customHeight="1" x14ac:dyDescent="0.3"/>
    <row r="162" ht="14.25" customHeight="1" x14ac:dyDescent="0.3"/>
    <row r="163" ht="14.25" customHeight="1" x14ac:dyDescent="0.3"/>
    <row r="164" ht="14.25" customHeight="1" x14ac:dyDescent="0.3"/>
    <row r="165" ht="14.25" customHeight="1" x14ac:dyDescent="0.3"/>
    <row r="166" ht="14.25" customHeight="1" x14ac:dyDescent="0.3"/>
    <row r="167" ht="14.25" customHeight="1" x14ac:dyDescent="0.3"/>
    <row r="168" ht="14.25" customHeight="1" x14ac:dyDescent="0.3"/>
    <row r="169" ht="14.25" customHeight="1" x14ac:dyDescent="0.3"/>
    <row r="170" ht="14.25" customHeight="1" x14ac:dyDescent="0.3"/>
    <row r="171" ht="14.25" customHeight="1" x14ac:dyDescent="0.3"/>
    <row r="172" ht="14.25" customHeight="1" x14ac:dyDescent="0.3"/>
    <row r="173" ht="14.25" customHeight="1" x14ac:dyDescent="0.3"/>
    <row r="174" ht="14.25" customHeight="1" x14ac:dyDescent="0.3"/>
    <row r="175" ht="14.25" customHeight="1" x14ac:dyDescent="0.3"/>
    <row r="176" ht="14.25" customHeight="1" x14ac:dyDescent="0.3"/>
    <row r="177" ht="14.25" customHeight="1" x14ac:dyDescent="0.3"/>
    <row r="178" ht="14.25" customHeight="1" x14ac:dyDescent="0.3"/>
    <row r="179" ht="14.25" customHeight="1" x14ac:dyDescent="0.3"/>
    <row r="180" ht="14.25" customHeight="1" x14ac:dyDescent="0.3"/>
    <row r="181" ht="14.25" customHeight="1" x14ac:dyDescent="0.3"/>
    <row r="182" ht="14.25" customHeight="1" x14ac:dyDescent="0.3"/>
    <row r="183" ht="14.25" customHeight="1" x14ac:dyDescent="0.3"/>
    <row r="184" ht="14.25" customHeight="1" x14ac:dyDescent="0.3"/>
    <row r="185" ht="14.25" customHeight="1" x14ac:dyDescent="0.3"/>
    <row r="186" ht="14.25" customHeight="1" x14ac:dyDescent="0.3"/>
    <row r="187" ht="14.25" customHeight="1" x14ac:dyDescent="0.3"/>
    <row r="188" ht="14.25" customHeight="1" x14ac:dyDescent="0.3"/>
    <row r="189" ht="14.25" customHeight="1" x14ac:dyDescent="0.3"/>
    <row r="190" ht="14.25" customHeight="1" x14ac:dyDescent="0.3"/>
    <row r="191" ht="14.25" customHeight="1" x14ac:dyDescent="0.3"/>
    <row r="192" ht="14.25" customHeight="1" x14ac:dyDescent="0.3"/>
    <row r="193" ht="14.25" customHeight="1" x14ac:dyDescent="0.3"/>
    <row r="194" ht="14.25" customHeight="1" x14ac:dyDescent="0.3"/>
    <row r="195" ht="14.25" customHeight="1" x14ac:dyDescent="0.3"/>
    <row r="196" ht="14.25" customHeight="1" x14ac:dyDescent="0.3"/>
    <row r="197" ht="14.25" customHeight="1" x14ac:dyDescent="0.3"/>
    <row r="198" ht="14.25" customHeight="1" x14ac:dyDescent="0.3"/>
    <row r="199" ht="14.25" customHeight="1" x14ac:dyDescent="0.3"/>
    <row r="200" ht="14.25" customHeight="1" x14ac:dyDescent="0.3"/>
    <row r="201" ht="14.25" customHeight="1" x14ac:dyDescent="0.3"/>
    <row r="202" ht="14.25" customHeight="1" x14ac:dyDescent="0.3"/>
    <row r="203" ht="14.25" customHeight="1" x14ac:dyDescent="0.3"/>
    <row r="204" ht="14.25" customHeight="1" x14ac:dyDescent="0.3"/>
    <row r="205" ht="14.25" customHeight="1" x14ac:dyDescent="0.3"/>
    <row r="206" ht="14.25" customHeight="1" x14ac:dyDescent="0.3"/>
    <row r="207" ht="14.25" customHeight="1" x14ac:dyDescent="0.3"/>
    <row r="208" ht="14.25" customHeight="1" x14ac:dyDescent="0.3"/>
    <row r="209" ht="14.25" customHeight="1" x14ac:dyDescent="0.3"/>
    <row r="210" ht="14.25" customHeight="1" x14ac:dyDescent="0.3"/>
    <row r="211" ht="14.25" customHeight="1" x14ac:dyDescent="0.3"/>
    <row r="212" ht="14.25" customHeight="1" x14ac:dyDescent="0.3"/>
    <row r="213" ht="14.25" customHeight="1" x14ac:dyDescent="0.3"/>
    <row r="214" ht="14.25" customHeight="1" x14ac:dyDescent="0.3"/>
    <row r="215" ht="14.25" customHeight="1" x14ac:dyDescent="0.3"/>
    <row r="216" ht="14.25" customHeight="1" x14ac:dyDescent="0.3"/>
    <row r="217" ht="14.25" customHeight="1" x14ac:dyDescent="0.3"/>
    <row r="218" ht="14.25" customHeight="1" x14ac:dyDescent="0.3"/>
    <row r="219" ht="14.25" customHeight="1" x14ac:dyDescent="0.3"/>
    <row r="220" ht="14.25" customHeight="1" x14ac:dyDescent="0.3"/>
    <row r="221" ht="14.25" customHeight="1" x14ac:dyDescent="0.3"/>
    <row r="222" ht="14.25" customHeight="1" x14ac:dyDescent="0.3"/>
    <row r="223" ht="14.25" customHeight="1" x14ac:dyDescent="0.3"/>
    <row r="224" ht="14.25" customHeight="1" x14ac:dyDescent="0.3"/>
    <row r="225" ht="14.25" customHeight="1" x14ac:dyDescent="0.3"/>
    <row r="226" ht="14.25" customHeight="1" x14ac:dyDescent="0.3"/>
    <row r="227" ht="14.25" customHeight="1" x14ac:dyDescent="0.3"/>
    <row r="228" ht="14.25" customHeight="1" x14ac:dyDescent="0.3"/>
    <row r="229" ht="14.25" customHeight="1" x14ac:dyDescent="0.3"/>
    <row r="230" ht="14.25" customHeight="1" x14ac:dyDescent="0.3"/>
    <row r="231" ht="14.25" customHeight="1" x14ac:dyDescent="0.3"/>
    <row r="232" ht="14.25" customHeight="1" x14ac:dyDescent="0.3"/>
    <row r="233" ht="14.25" customHeight="1" x14ac:dyDescent="0.3"/>
    <row r="234" ht="14.25" customHeight="1" x14ac:dyDescent="0.3"/>
    <row r="235" ht="14.25" customHeight="1" x14ac:dyDescent="0.3"/>
    <row r="236" ht="14.25" customHeight="1" x14ac:dyDescent="0.3"/>
    <row r="237" ht="14.25" customHeight="1" x14ac:dyDescent="0.3"/>
    <row r="238" ht="14.25" customHeight="1" x14ac:dyDescent="0.3"/>
    <row r="239" ht="14.25" customHeight="1" x14ac:dyDescent="0.3"/>
    <row r="240" ht="14.25" customHeight="1" x14ac:dyDescent="0.3"/>
    <row r="241" ht="14.25" customHeight="1" x14ac:dyDescent="0.3"/>
    <row r="242" ht="14.25" customHeight="1" x14ac:dyDescent="0.3"/>
    <row r="243" ht="14.25" customHeight="1" x14ac:dyDescent="0.3"/>
    <row r="244" ht="14.25" customHeight="1" x14ac:dyDescent="0.3"/>
    <row r="245" ht="14.25" customHeight="1" x14ac:dyDescent="0.3"/>
    <row r="246" ht="14.25" customHeight="1" x14ac:dyDescent="0.3"/>
    <row r="247" ht="14.25" customHeight="1" x14ac:dyDescent="0.3"/>
    <row r="248" ht="14.25" customHeight="1" x14ac:dyDescent="0.3"/>
    <row r="249" ht="14.25" customHeight="1" x14ac:dyDescent="0.3"/>
    <row r="250" ht="14.25" customHeight="1" x14ac:dyDescent="0.3"/>
    <row r="251" ht="14.25" customHeight="1" x14ac:dyDescent="0.3"/>
    <row r="252" ht="14.25" customHeight="1" x14ac:dyDescent="0.3"/>
    <row r="253" ht="14.25" customHeight="1" x14ac:dyDescent="0.3"/>
    <row r="254" ht="14.25" customHeight="1" x14ac:dyDescent="0.3"/>
    <row r="255" ht="14.25" customHeight="1" x14ac:dyDescent="0.3"/>
    <row r="256" ht="14.25" customHeight="1" x14ac:dyDescent="0.3"/>
    <row r="257" ht="14.25" customHeight="1" x14ac:dyDescent="0.3"/>
    <row r="258" ht="14.25" customHeight="1" x14ac:dyDescent="0.3"/>
    <row r="259" ht="14.25" customHeight="1" x14ac:dyDescent="0.3"/>
    <row r="260" ht="14.25" customHeight="1" x14ac:dyDescent="0.3"/>
    <row r="261" ht="14.25" customHeight="1" x14ac:dyDescent="0.3"/>
    <row r="262" ht="14.25" customHeight="1" x14ac:dyDescent="0.3"/>
    <row r="263" ht="14.25" customHeight="1" x14ac:dyDescent="0.3"/>
    <row r="264" ht="14.25" customHeight="1" x14ac:dyDescent="0.3"/>
    <row r="265" ht="14.25" customHeight="1" x14ac:dyDescent="0.3"/>
    <row r="266" ht="14.25" customHeight="1" x14ac:dyDescent="0.3"/>
    <row r="267" ht="14.25" customHeight="1" x14ac:dyDescent="0.3"/>
    <row r="268" ht="14.25" customHeight="1" x14ac:dyDescent="0.3"/>
    <row r="269" ht="14.25" customHeight="1" x14ac:dyDescent="0.3"/>
    <row r="270" ht="14.25" customHeight="1" x14ac:dyDescent="0.3"/>
    <row r="271" ht="14.25" customHeight="1" x14ac:dyDescent="0.3"/>
    <row r="272" ht="14.25" customHeight="1" x14ac:dyDescent="0.3"/>
    <row r="273" ht="14.25" customHeight="1" x14ac:dyDescent="0.3"/>
    <row r="274" ht="14.25" customHeight="1" x14ac:dyDescent="0.3"/>
    <row r="275" ht="14.25" customHeight="1" x14ac:dyDescent="0.3"/>
    <row r="276" ht="14.25" customHeight="1" x14ac:dyDescent="0.3"/>
    <row r="277" ht="14.25" customHeight="1" x14ac:dyDescent="0.3"/>
    <row r="278" ht="14.25" customHeight="1" x14ac:dyDescent="0.3"/>
    <row r="279" ht="14.25" customHeight="1" x14ac:dyDescent="0.3"/>
    <row r="280" ht="14.25" customHeight="1" x14ac:dyDescent="0.3"/>
    <row r="281" ht="14.25" customHeight="1" x14ac:dyDescent="0.3"/>
    <row r="282" ht="14.25" customHeight="1" x14ac:dyDescent="0.3"/>
    <row r="283" ht="14.25" customHeight="1" x14ac:dyDescent="0.3"/>
    <row r="284" ht="14.25" customHeight="1" x14ac:dyDescent="0.3"/>
    <row r="285" ht="14.25" customHeight="1" x14ac:dyDescent="0.3"/>
    <row r="286" ht="14.25" customHeight="1" x14ac:dyDescent="0.3"/>
    <row r="287" ht="14.25" customHeight="1" x14ac:dyDescent="0.3"/>
    <row r="288" ht="14.25" customHeight="1" x14ac:dyDescent="0.3"/>
    <row r="289" ht="14.25" customHeight="1" x14ac:dyDescent="0.3"/>
    <row r="290" ht="14.25" customHeight="1" x14ac:dyDescent="0.3"/>
    <row r="291" ht="14.25" customHeight="1" x14ac:dyDescent="0.3"/>
    <row r="292" ht="14.25" customHeight="1" x14ac:dyDescent="0.3"/>
    <row r="293" ht="14.25" customHeight="1" x14ac:dyDescent="0.3"/>
    <row r="294" ht="14.25" customHeight="1" x14ac:dyDescent="0.3"/>
    <row r="295" ht="14.25" customHeight="1" x14ac:dyDescent="0.3"/>
    <row r="296" ht="14.25" customHeight="1" x14ac:dyDescent="0.3"/>
    <row r="297" ht="14.25" customHeight="1" x14ac:dyDescent="0.3"/>
    <row r="298" ht="14.25" customHeight="1" x14ac:dyDescent="0.3"/>
    <row r="299" ht="14.25" customHeight="1" x14ac:dyDescent="0.3"/>
    <row r="300" ht="14.25" customHeight="1" x14ac:dyDescent="0.3"/>
    <row r="301" ht="14.25" customHeight="1" x14ac:dyDescent="0.3"/>
    <row r="302" ht="14.25" customHeight="1" x14ac:dyDescent="0.3"/>
    <row r="303" ht="14.25" customHeight="1" x14ac:dyDescent="0.3"/>
    <row r="304" ht="14.25" customHeight="1" x14ac:dyDescent="0.3"/>
    <row r="305" ht="14.25" customHeight="1" x14ac:dyDescent="0.3"/>
    <row r="306" ht="14.25" customHeight="1" x14ac:dyDescent="0.3"/>
    <row r="307" ht="14.25" customHeight="1" x14ac:dyDescent="0.3"/>
    <row r="308" ht="14.25" customHeight="1" x14ac:dyDescent="0.3"/>
    <row r="309" ht="14.25" customHeight="1" x14ac:dyDescent="0.3"/>
    <row r="310" ht="14.25" customHeight="1" x14ac:dyDescent="0.3"/>
    <row r="311" ht="14.25" customHeight="1" x14ac:dyDescent="0.3"/>
    <row r="312" ht="14.25" customHeight="1" x14ac:dyDescent="0.3"/>
    <row r="313" ht="14.25" customHeight="1" x14ac:dyDescent="0.3"/>
    <row r="314" ht="14.25" customHeight="1" x14ac:dyDescent="0.3"/>
    <row r="315" ht="14.25" customHeight="1" x14ac:dyDescent="0.3"/>
    <row r="316" ht="14.25" customHeight="1" x14ac:dyDescent="0.3"/>
    <row r="317" ht="14.25" customHeight="1" x14ac:dyDescent="0.3"/>
    <row r="318" ht="14.25" customHeight="1" x14ac:dyDescent="0.3"/>
    <row r="319" ht="14.25" customHeight="1" x14ac:dyDescent="0.3"/>
    <row r="320" ht="14.25" customHeight="1" x14ac:dyDescent="0.3"/>
    <row r="321" ht="14.25" customHeight="1" x14ac:dyDescent="0.3"/>
    <row r="322" ht="14.25" customHeight="1" x14ac:dyDescent="0.3"/>
    <row r="323" ht="14.25" customHeight="1" x14ac:dyDescent="0.3"/>
    <row r="324" ht="14.25" customHeight="1" x14ac:dyDescent="0.3"/>
    <row r="325" ht="14.25" customHeight="1" x14ac:dyDescent="0.3"/>
    <row r="326" ht="14.25" customHeight="1" x14ac:dyDescent="0.3"/>
    <row r="327" ht="14.25" customHeight="1" x14ac:dyDescent="0.3"/>
    <row r="328" ht="14.25" customHeight="1" x14ac:dyDescent="0.3"/>
    <row r="329" ht="14.25" customHeight="1" x14ac:dyDescent="0.3"/>
    <row r="330" ht="14.25" customHeight="1" x14ac:dyDescent="0.3"/>
    <row r="331" ht="14.25" customHeight="1" x14ac:dyDescent="0.3"/>
    <row r="332" ht="14.25" customHeight="1" x14ac:dyDescent="0.3"/>
    <row r="333" ht="14.25" customHeight="1" x14ac:dyDescent="0.3"/>
    <row r="334" ht="14.25" customHeight="1" x14ac:dyDescent="0.3"/>
    <row r="335" ht="14.25" customHeight="1" x14ac:dyDescent="0.3"/>
    <row r="336" ht="14.25" customHeight="1" x14ac:dyDescent="0.3"/>
    <row r="337" ht="14.25" customHeight="1" x14ac:dyDescent="0.3"/>
    <row r="338" ht="14.25" customHeight="1" x14ac:dyDescent="0.3"/>
    <row r="339" ht="14.25" customHeight="1" x14ac:dyDescent="0.3"/>
    <row r="340" ht="14.25" customHeight="1" x14ac:dyDescent="0.3"/>
    <row r="341" ht="14.25" customHeight="1" x14ac:dyDescent="0.3"/>
    <row r="342" ht="14.25" customHeight="1" x14ac:dyDescent="0.3"/>
    <row r="343" ht="14.25" customHeight="1" x14ac:dyDescent="0.3"/>
    <row r="344" ht="14.25" customHeight="1" x14ac:dyDescent="0.3"/>
    <row r="345" ht="14.25" customHeight="1" x14ac:dyDescent="0.3"/>
    <row r="346" ht="14.25" customHeight="1" x14ac:dyDescent="0.3"/>
    <row r="347" ht="14.25" customHeight="1" x14ac:dyDescent="0.3"/>
    <row r="348" ht="14.25" customHeight="1" x14ac:dyDescent="0.3"/>
    <row r="349" ht="14.25" customHeight="1" x14ac:dyDescent="0.3"/>
    <row r="350" ht="14.25" customHeight="1" x14ac:dyDescent="0.3"/>
    <row r="351" ht="14.25" customHeight="1" x14ac:dyDescent="0.3"/>
    <row r="352" ht="14.25" customHeight="1" x14ac:dyDescent="0.3"/>
    <row r="353" ht="14.25" customHeight="1" x14ac:dyDescent="0.3"/>
    <row r="354" ht="14.25" customHeight="1" x14ac:dyDescent="0.3"/>
    <row r="355" ht="14.25" customHeight="1" x14ac:dyDescent="0.3"/>
    <row r="356" ht="14.25" customHeight="1" x14ac:dyDescent="0.3"/>
    <row r="357" ht="14.25" customHeight="1" x14ac:dyDescent="0.3"/>
    <row r="358" ht="14.25" customHeight="1" x14ac:dyDescent="0.3"/>
    <row r="359" ht="14.25" customHeight="1" x14ac:dyDescent="0.3"/>
    <row r="360" ht="14.25" customHeight="1" x14ac:dyDescent="0.3"/>
    <row r="361" ht="14.25" customHeight="1" x14ac:dyDescent="0.3"/>
    <row r="362" ht="14.25" customHeight="1" x14ac:dyDescent="0.3"/>
    <row r="363" ht="14.25" customHeight="1" x14ac:dyDescent="0.3"/>
    <row r="364" ht="14.25" customHeight="1" x14ac:dyDescent="0.3"/>
    <row r="365" ht="14.25" customHeight="1" x14ac:dyDescent="0.3"/>
    <row r="366" ht="14.25" customHeight="1" x14ac:dyDescent="0.3"/>
    <row r="367" ht="14.25" customHeight="1" x14ac:dyDescent="0.3"/>
    <row r="368" ht="14.25" customHeight="1" x14ac:dyDescent="0.3"/>
    <row r="369" ht="14.25" customHeight="1" x14ac:dyDescent="0.3"/>
    <row r="370" ht="14.25" customHeight="1" x14ac:dyDescent="0.3"/>
    <row r="371" ht="14.25" customHeight="1" x14ac:dyDescent="0.3"/>
    <row r="372" ht="14.25" customHeight="1" x14ac:dyDescent="0.3"/>
    <row r="373" ht="14.25" customHeight="1" x14ac:dyDescent="0.3"/>
    <row r="374" ht="14.25" customHeight="1" x14ac:dyDescent="0.3"/>
    <row r="375" ht="14.25" customHeight="1" x14ac:dyDescent="0.3"/>
    <row r="376" ht="14.25" customHeight="1" x14ac:dyDescent="0.3"/>
    <row r="377" ht="14.25" customHeight="1" x14ac:dyDescent="0.3"/>
    <row r="378" ht="14.25" customHeight="1" x14ac:dyDescent="0.3"/>
    <row r="379" ht="14.25" customHeight="1" x14ac:dyDescent="0.3"/>
    <row r="380" ht="14.25" customHeight="1" x14ac:dyDescent="0.3"/>
    <row r="381" ht="14.25" customHeight="1" x14ac:dyDescent="0.3"/>
    <row r="382" ht="14.25" customHeight="1" x14ac:dyDescent="0.3"/>
    <row r="383" ht="14.25" customHeight="1" x14ac:dyDescent="0.3"/>
    <row r="384" ht="14.25" customHeight="1" x14ac:dyDescent="0.3"/>
    <row r="385" ht="14.25" customHeight="1" x14ac:dyDescent="0.3"/>
    <row r="386" ht="14.25" customHeight="1" x14ac:dyDescent="0.3"/>
    <row r="387" ht="14.25" customHeight="1" x14ac:dyDescent="0.3"/>
    <row r="388" ht="14.25" customHeight="1" x14ac:dyDescent="0.3"/>
    <row r="389" ht="14.25" customHeight="1" x14ac:dyDescent="0.3"/>
    <row r="390" ht="14.25" customHeight="1" x14ac:dyDescent="0.3"/>
    <row r="391" ht="14.25" customHeight="1" x14ac:dyDescent="0.3"/>
    <row r="392" ht="14.25" customHeight="1" x14ac:dyDescent="0.3"/>
    <row r="393" ht="14.25" customHeight="1" x14ac:dyDescent="0.3"/>
    <row r="394" ht="14.25" customHeight="1" x14ac:dyDescent="0.3"/>
    <row r="395" ht="14.25" customHeight="1" x14ac:dyDescent="0.3"/>
    <row r="396" ht="14.25" customHeight="1" x14ac:dyDescent="0.3"/>
    <row r="397" ht="14.25" customHeight="1" x14ac:dyDescent="0.3"/>
    <row r="398" ht="14.25" customHeight="1" x14ac:dyDescent="0.3"/>
    <row r="399" ht="14.25" customHeight="1" x14ac:dyDescent="0.3"/>
    <row r="400" ht="14.25" customHeight="1" x14ac:dyDescent="0.3"/>
    <row r="401" ht="14.25" customHeight="1" x14ac:dyDescent="0.3"/>
    <row r="402" ht="14.25" customHeight="1" x14ac:dyDescent="0.3"/>
    <row r="403" ht="14.25" customHeight="1" x14ac:dyDescent="0.3"/>
    <row r="404" ht="14.25" customHeight="1" x14ac:dyDescent="0.3"/>
    <row r="405" ht="14.25" customHeight="1" x14ac:dyDescent="0.3"/>
    <row r="406" ht="14.25" customHeight="1" x14ac:dyDescent="0.3"/>
    <row r="407" ht="14.25" customHeight="1" x14ac:dyDescent="0.3"/>
    <row r="408" ht="14.25" customHeight="1" x14ac:dyDescent="0.3"/>
    <row r="409" ht="14.25" customHeight="1" x14ac:dyDescent="0.3"/>
    <row r="410" ht="14.25" customHeight="1" x14ac:dyDescent="0.3"/>
    <row r="411" ht="14.25" customHeight="1" x14ac:dyDescent="0.3"/>
    <row r="412" ht="14.25" customHeight="1" x14ac:dyDescent="0.3"/>
    <row r="413" ht="14.25" customHeight="1" x14ac:dyDescent="0.3"/>
    <row r="414" ht="14.25" customHeight="1" x14ac:dyDescent="0.3"/>
    <row r="415" ht="14.25" customHeight="1" x14ac:dyDescent="0.3"/>
    <row r="416" ht="14.25" customHeight="1" x14ac:dyDescent="0.3"/>
    <row r="417" ht="14.25" customHeight="1" x14ac:dyDescent="0.3"/>
    <row r="418" ht="14.25" customHeight="1" x14ac:dyDescent="0.3"/>
    <row r="419" ht="14.25" customHeight="1" x14ac:dyDescent="0.3"/>
    <row r="420" ht="14.25" customHeight="1" x14ac:dyDescent="0.3"/>
    <row r="421" ht="14.25" customHeight="1" x14ac:dyDescent="0.3"/>
    <row r="422" ht="14.25" customHeight="1" x14ac:dyDescent="0.3"/>
    <row r="423" ht="14.25" customHeight="1" x14ac:dyDescent="0.3"/>
    <row r="424" ht="14.25" customHeight="1" x14ac:dyDescent="0.3"/>
    <row r="425" ht="14.25" customHeight="1" x14ac:dyDescent="0.3"/>
    <row r="426" ht="14.25" customHeight="1" x14ac:dyDescent="0.3"/>
    <row r="427" ht="14.25" customHeight="1" x14ac:dyDescent="0.3"/>
    <row r="428" ht="14.25" customHeight="1" x14ac:dyDescent="0.3"/>
    <row r="429" ht="14.25" customHeight="1" x14ac:dyDescent="0.3"/>
    <row r="430" ht="14.25" customHeight="1" x14ac:dyDescent="0.3"/>
    <row r="431" ht="14.25" customHeight="1" x14ac:dyDescent="0.3"/>
    <row r="432" ht="14.25" customHeight="1" x14ac:dyDescent="0.3"/>
    <row r="433" ht="14.25" customHeight="1" x14ac:dyDescent="0.3"/>
    <row r="434" ht="14.25" customHeight="1" x14ac:dyDescent="0.3"/>
    <row r="435" ht="14.25" customHeight="1" x14ac:dyDescent="0.3"/>
    <row r="436" ht="14.25" customHeight="1" x14ac:dyDescent="0.3"/>
    <row r="437" ht="14.25" customHeight="1" x14ac:dyDescent="0.3"/>
    <row r="438" ht="14.25" customHeight="1" x14ac:dyDescent="0.3"/>
    <row r="439" ht="14.25" customHeight="1" x14ac:dyDescent="0.3"/>
    <row r="440" ht="14.25" customHeight="1" x14ac:dyDescent="0.3"/>
    <row r="441" ht="14.25" customHeight="1" x14ac:dyDescent="0.3"/>
    <row r="442" ht="14.25" customHeight="1" x14ac:dyDescent="0.3"/>
    <row r="443" ht="14.25" customHeight="1" x14ac:dyDescent="0.3"/>
    <row r="444" ht="14.25" customHeight="1" x14ac:dyDescent="0.3"/>
    <row r="445" ht="14.25" customHeight="1" x14ac:dyDescent="0.3"/>
    <row r="446" ht="14.25" customHeight="1" x14ac:dyDescent="0.3"/>
    <row r="447" ht="14.25" customHeight="1" x14ac:dyDescent="0.3"/>
    <row r="448" ht="14.25" customHeight="1" x14ac:dyDescent="0.3"/>
    <row r="449" ht="14.25" customHeight="1" x14ac:dyDescent="0.3"/>
    <row r="450" ht="14.25" customHeight="1" x14ac:dyDescent="0.3"/>
    <row r="451" ht="14.25" customHeight="1" x14ac:dyDescent="0.3"/>
    <row r="452" ht="14.25" customHeight="1" x14ac:dyDescent="0.3"/>
    <row r="453" ht="14.25" customHeight="1" x14ac:dyDescent="0.3"/>
    <row r="454" ht="14.25" customHeight="1" x14ac:dyDescent="0.3"/>
    <row r="455" ht="14.25" customHeight="1" x14ac:dyDescent="0.3"/>
    <row r="456" ht="14.25" customHeight="1" x14ac:dyDescent="0.3"/>
    <row r="457" ht="14.25" customHeight="1" x14ac:dyDescent="0.3"/>
    <row r="458" ht="14.25" customHeight="1" x14ac:dyDescent="0.3"/>
    <row r="459" ht="14.25" customHeight="1" x14ac:dyDescent="0.3"/>
    <row r="460" ht="14.25" customHeight="1" x14ac:dyDescent="0.3"/>
    <row r="461" ht="14.25" customHeight="1" x14ac:dyDescent="0.3"/>
    <row r="462" ht="14.25" customHeight="1" x14ac:dyDescent="0.3"/>
    <row r="463" ht="14.25" customHeight="1" x14ac:dyDescent="0.3"/>
    <row r="464" ht="14.25" customHeight="1" x14ac:dyDescent="0.3"/>
    <row r="465" ht="14.25" customHeight="1" x14ac:dyDescent="0.3"/>
    <row r="466" ht="14.25" customHeight="1" x14ac:dyDescent="0.3"/>
    <row r="467" ht="14.25" customHeight="1" x14ac:dyDescent="0.3"/>
    <row r="468" ht="14.25" customHeight="1" x14ac:dyDescent="0.3"/>
    <row r="469" ht="14.25" customHeight="1" x14ac:dyDescent="0.3"/>
    <row r="470" ht="14.25" customHeight="1" x14ac:dyDescent="0.3"/>
    <row r="471" ht="14.25" customHeight="1" x14ac:dyDescent="0.3"/>
    <row r="472" ht="14.25" customHeight="1" x14ac:dyDescent="0.3"/>
    <row r="473" ht="14.25" customHeight="1" x14ac:dyDescent="0.3"/>
    <row r="474" ht="14.25" customHeight="1" x14ac:dyDescent="0.3"/>
    <row r="475" ht="14.25" customHeight="1" x14ac:dyDescent="0.3"/>
    <row r="476" ht="14.25" customHeight="1" x14ac:dyDescent="0.3"/>
    <row r="477" ht="14.25" customHeight="1" x14ac:dyDescent="0.3"/>
    <row r="478" ht="14.25" customHeight="1" x14ac:dyDescent="0.3"/>
    <row r="479" ht="14.25" customHeight="1" x14ac:dyDescent="0.3"/>
    <row r="480" ht="14.25" customHeight="1" x14ac:dyDescent="0.3"/>
    <row r="481" ht="14.25" customHeight="1" x14ac:dyDescent="0.3"/>
    <row r="482" ht="14.25" customHeight="1" x14ac:dyDescent="0.3"/>
    <row r="483" ht="14.25" customHeight="1" x14ac:dyDescent="0.3"/>
    <row r="484" ht="14.25" customHeight="1" x14ac:dyDescent="0.3"/>
    <row r="485" ht="14.25" customHeight="1" x14ac:dyDescent="0.3"/>
    <row r="486" ht="14.25" customHeight="1" x14ac:dyDescent="0.3"/>
    <row r="487" ht="14.25" customHeight="1" x14ac:dyDescent="0.3"/>
    <row r="488" ht="14.25" customHeight="1" x14ac:dyDescent="0.3"/>
    <row r="489" ht="14.25" customHeight="1" x14ac:dyDescent="0.3"/>
    <row r="490" ht="14.25" customHeight="1" x14ac:dyDescent="0.3"/>
    <row r="491" ht="14.25" customHeight="1" x14ac:dyDescent="0.3"/>
    <row r="492" ht="14.25" customHeight="1" x14ac:dyDescent="0.3"/>
    <row r="493" ht="14.25" customHeight="1" x14ac:dyDescent="0.3"/>
    <row r="494" ht="14.25" customHeight="1" x14ac:dyDescent="0.3"/>
    <row r="495" ht="14.25" customHeight="1" x14ac:dyDescent="0.3"/>
    <row r="496" ht="14.25" customHeight="1" x14ac:dyDescent="0.3"/>
    <row r="497" ht="14.25" customHeight="1" x14ac:dyDescent="0.3"/>
    <row r="498" ht="14.25" customHeight="1" x14ac:dyDescent="0.3"/>
    <row r="499" ht="14.25" customHeight="1" x14ac:dyDescent="0.3"/>
    <row r="500" ht="14.25" customHeight="1" x14ac:dyDescent="0.3"/>
    <row r="501" ht="14.25" customHeight="1" x14ac:dyDescent="0.3"/>
    <row r="502" ht="14.25" customHeight="1" x14ac:dyDescent="0.3"/>
    <row r="503" ht="14.25" customHeight="1" x14ac:dyDescent="0.3"/>
    <row r="504" ht="14.25" customHeight="1" x14ac:dyDescent="0.3"/>
    <row r="505" ht="14.25" customHeight="1" x14ac:dyDescent="0.3"/>
    <row r="506" ht="14.25" customHeight="1" x14ac:dyDescent="0.3"/>
    <row r="507" ht="14.25" customHeight="1" x14ac:dyDescent="0.3"/>
    <row r="508" ht="14.25" customHeight="1" x14ac:dyDescent="0.3"/>
    <row r="509" ht="14.25" customHeight="1" x14ac:dyDescent="0.3"/>
    <row r="510" ht="14.25" customHeight="1" x14ac:dyDescent="0.3"/>
    <row r="511" ht="14.25" customHeight="1" x14ac:dyDescent="0.3"/>
    <row r="512" ht="14.25" customHeight="1" x14ac:dyDescent="0.3"/>
    <row r="513" ht="14.25" customHeight="1" x14ac:dyDescent="0.3"/>
    <row r="514" ht="14.25" customHeight="1" x14ac:dyDescent="0.3"/>
    <row r="515" ht="14.25" customHeight="1" x14ac:dyDescent="0.3"/>
    <row r="516" ht="14.25" customHeight="1" x14ac:dyDescent="0.3"/>
    <row r="517" ht="14.25" customHeight="1" x14ac:dyDescent="0.3"/>
    <row r="518" ht="14.25" customHeight="1" x14ac:dyDescent="0.3"/>
    <row r="519" ht="14.25" customHeight="1" x14ac:dyDescent="0.3"/>
    <row r="520" ht="14.25" customHeight="1" x14ac:dyDescent="0.3"/>
    <row r="521" ht="14.25" customHeight="1" x14ac:dyDescent="0.3"/>
    <row r="522" ht="14.25" customHeight="1" x14ac:dyDescent="0.3"/>
    <row r="523" ht="14.25" customHeight="1" x14ac:dyDescent="0.3"/>
    <row r="524" ht="14.25" customHeight="1" x14ac:dyDescent="0.3"/>
    <row r="525" ht="14.25" customHeight="1" x14ac:dyDescent="0.3"/>
    <row r="526" ht="14.25" customHeight="1" x14ac:dyDescent="0.3"/>
    <row r="527" ht="14.25" customHeight="1" x14ac:dyDescent="0.3"/>
    <row r="528" ht="14.25" customHeight="1" x14ac:dyDescent="0.3"/>
    <row r="529" ht="14.25" customHeight="1" x14ac:dyDescent="0.3"/>
    <row r="530" ht="14.25" customHeight="1" x14ac:dyDescent="0.3"/>
    <row r="531" ht="14.25" customHeight="1" x14ac:dyDescent="0.3"/>
    <row r="532" ht="14.25" customHeight="1" x14ac:dyDescent="0.3"/>
    <row r="533" ht="14.25" customHeight="1" x14ac:dyDescent="0.3"/>
    <row r="534" ht="14.25" customHeight="1" x14ac:dyDescent="0.3"/>
    <row r="535" ht="14.25" customHeight="1" x14ac:dyDescent="0.3"/>
    <row r="536" ht="14.25" customHeight="1" x14ac:dyDescent="0.3"/>
    <row r="537" ht="14.25" customHeight="1" x14ac:dyDescent="0.3"/>
    <row r="538" ht="14.25" customHeight="1" x14ac:dyDescent="0.3"/>
    <row r="539" ht="14.25" customHeight="1" x14ac:dyDescent="0.3"/>
    <row r="540" ht="14.25" customHeight="1" x14ac:dyDescent="0.3"/>
    <row r="541" ht="14.25" customHeight="1" x14ac:dyDescent="0.3"/>
    <row r="542" ht="14.25" customHeight="1" x14ac:dyDescent="0.3"/>
    <row r="543" ht="14.25" customHeight="1" x14ac:dyDescent="0.3"/>
    <row r="544" ht="14.25" customHeight="1" x14ac:dyDescent="0.3"/>
    <row r="545" ht="14.25" customHeight="1" x14ac:dyDescent="0.3"/>
    <row r="546" ht="14.25" customHeight="1" x14ac:dyDescent="0.3"/>
    <row r="547" ht="14.25" customHeight="1" x14ac:dyDescent="0.3"/>
    <row r="548" ht="14.25" customHeight="1" x14ac:dyDescent="0.3"/>
    <row r="549" ht="14.25" customHeight="1" x14ac:dyDescent="0.3"/>
    <row r="550" ht="14.25" customHeight="1" x14ac:dyDescent="0.3"/>
    <row r="551" ht="14.25" customHeight="1" x14ac:dyDescent="0.3"/>
    <row r="552" ht="14.25" customHeight="1" x14ac:dyDescent="0.3"/>
    <row r="553" ht="14.25" customHeight="1" x14ac:dyDescent="0.3"/>
    <row r="554" ht="14.25" customHeight="1" x14ac:dyDescent="0.3"/>
    <row r="555" ht="14.25" customHeight="1" x14ac:dyDescent="0.3"/>
    <row r="556" ht="14.25" customHeight="1" x14ac:dyDescent="0.3"/>
    <row r="557" ht="14.25" customHeight="1" x14ac:dyDescent="0.3"/>
    <row r="558" ht="14.25" customHeight="1" x14ac:dyDescent="0.3"/>
    <row r="559" ht="14.25" customHeight="1" x14ac:dyDescent="0.3"/>
    <row r="560" ht="14.25" customHeight="1" x14ac:dyDescent="0.3"/>
    <row r="561" ht="14.25" customHeight="1" x14ac:dyDescent="0.3"/>
    <row r="562" ht="14.25" customHeight="1" x14ac:dyDescent="0.3"/>
    <row r="563" ht="14.25" customHeight="1" x14ac:dyDescent="0.3"/>
    <row r="564" ht="14.25" customHeight="1" x14ac:dyDescent="0.3"/>
    <row r="565" ht="14.25" customHeight="1" x14ac:dyDescent="0.3"/>
    <row r="566" ht="14.25" customHeight="1" x14ac:dyDescent="0.3"/>
    <row r="567" ht="14.25" customHeight="1" x14ac:dyDescent="0.3"/>
    <row r="568" ht="14.25" customHeight="1" x14ac:dyDescent="0.3"/>
    <row r="569" ht="14.25" customHeight="1" x14ac:dyDescent="0.3"/>
    <row r="570" ht="14.25" customHeight="1" x14ac:dyDescent="0.3"/>
    <row r="571" ht="14.25" customHeight="1" x14ac:dyDescent="0.3"/>
    <row r="572" ht="14.25" customHeight="1" x14ac:dyDescent="0.3"/>
    <row r="573" ht="14.25" customHeight="1" x14ac:dyDescent="0.3"/>
    <row r="574" ht="14.25" customHeight="1" x14ac:dyDescent="0.3"/>
    <row r="575" ht="14.25" customHeight="1" x14ac:dyDescent="0.3"/>
    <row r="576" ht="14.25" customHeight="1" x14ac:dyDescent="0.3"/>
    <row r="577" ht="14.25" customHeight="1" x14ac:dyDescent="0.3"/>
    <row r="578" ht="14.25" customHeight="1" x14ac:dyDescent="0.3"/>
    <row r="579" ht="14.25" customHeight="1" x14ac:dyDescent="0.3"/>
    <row r="580" ht="14.25" customHeight="1" x14ac:dyDescent="0.3"/>
    <row r="581" ht="14.25" customHeight="1" x14ac:dyDescent="0.3"/>
    <row r="582" ht="14.25" customHeight="1" x14ac:dyDescent="0.3"/>
    <row r="583" ht="14.25" customHeight="1" x14ac:dyDescent="0.3"/>
    <row r="584" ht="14.25" customHeight="1" x14ac:dyDescent="0.3"/>
    <row r="585" ht="14.25" customHeight="1" x14ac:dyDescent="0.3"/>
    <row r="586" ht="14.25" customHeight="1" x14ac:dyDescent="0.3"/>
    <row r="587" ht="14.25" customHeight="1" x14ac:dyDescent="0.3"/>
    <row r="588" ht="14.25" customHeight="1" x14ac:dyDescent="0.3"/>
    <row r="589" ht="14.25" customHeight="1" x14ac:dyDescent="0.3"/>
    <row r="590" ht="14.25" customHeight="1" x14ac:dyDescent="0.3"/>
    <row r="591" ht="14.25" customHeight="1" x14ac:dyDescent="0.3"/>
    <row r="592" ht="14.25" customHeight="1" x14ac:dyDescent="0.3"/>
    <row r="593" ht="14.25" customHeight="1" x14ac:dyDescent="0.3"/>
    <row r="594" ht="14.25" customHeight="1" x14ac:dyDescent="0.3"/>
    <row r="595" ht="14.25" customHeight="1" x14ac:dyDescent="0.3"/>
    <row r="596" ht="14.25" customHeight="1" x14ac:dyDescent="0.3"/>
    <row r="597" ht="14.25" customHeight="1" x14ac:dyDescent="0.3"/>
    <row r="598" ht="14.25" customHeight="1" x14ac:dyDescent="0.3"/>
    <row r="599" ht="14.25" customHeight="1" x14ac:dyDescent="0.3"/>
    <row r="600" ht="14.25" customHeight="1" x14ac:dyDescent="0.3"/>
    <row r="601" ht="14.25" customHeight="1" x14ac:dyDescent="0.3"/>
    <row r="602" ht="14.25" customHeight="1" x14ac:dyDescent="0.3"/>
    <row r="603" ht="14.25" customHeight="1" x14ac:dyDescent="0.3"/>
    <row r="604" ht="14.25" customHeight="1" x14ac:dyDescent="0.3"/>
    <row r="605" ht="14.25" customHeight="1" x14ac:dyDescent="0.3"/>
    <row r="606" ht="14.25" customHeight="1" x14ac:dyDescent="0.3"/>
    <row r="607" ht="14.25" customHeight="1" x14ac:dyDescent="0.3"/>
    <row r="608" ht="14.25" customHeight="1" x14ac:dyDescent="0.3"/>
    <row r="609" ht="14.25" customHeight="1" x14ac:dyDescent="0.3"/>
    <row r="610" ht="14.25" customHeight="1" x14ac:dyDescent="0.3"/>
    <row r="611" ht="14.25" customHeight="1" x14ac:dyDescent="0.3"/>
    <row r="612" ht="14.25" customHeight="1" x14ac:dyDescent="0.3"/>
    <row r="613" ht="14.25" customHeight="1" x14ac:dyDescent="0.3"/>
    <row r="614" ht="14.25" customHeight="1" x14ac:dyDescent="0.3"/>
    <row r="615" ht="14.25" customHeight="1" x14ac:dyDescent="0.3"/>
    <row r="616" ht="14.25" customHeight="1" x14ac:dyDescent="0.3"/>
    <row r="617" ht="14.25" customHeight="1" x14ac:dyDescent="0.3"/>
    <row r="618" ht="14.25" customHeight="1" x14ac:dyDescent="0.3"/>
    <row r="619" ht="14.25" customHeight="1" x14ac:dyDescent="0.3"/>
    <row r="620" ht="14.25" customHeight="1" x14ac:dyDescent="0.3"/>
    <row r="621" ht="14.25" customHeight="1" x14ac:dyDescent="0.3"/>
    <row r="622" ht="14.25" customHeight="1" x14ac:dyDescent="0.3"/>
    <row r="623" ht="14.25" customHeight="1" x14ac:dyDescent="0.3"/>
    <row r="624" ht="14.25" customHeight="1" x14ac:dyDescent="0.3"/>
    <row r="625" ht="14.25" customHeight="1" x14ac:dyDescent="0.3"/>
    <row r="626" ht="14.25" customHeight="1" x14ac:dyDescent="0.3"/>
    <row r="627" ht="14.25" customHeight="1" x14ac:dyDescent="0.3"/>
    <row r="628" ht="14.25" customHeight="1" x14ac:dyDescent="0.3"/>
    <row r="629" ht="14.25" customHeight="1" x14ac:dyDescent="0.3"/>
    <row r="630" ht="14.25" customHeight="1" x14ac:dyDescent="0.3"/>
    <row r="631" ht="14.25" customHeight="1" x14ac:dyDescent="0.3"/>
    <row r="632" ht="14.25" customHeight="1" x14ac:dyDescent="0.3"/>
    <row r="633" ht="14.25" customHeight="1" x14ac:dyDescent="0.3"/>
    <row r="634" ht="14.25" customHeight="1" x14ac:dyDescent="0.3"/>
    <row r="635" ht="14.25" customHeight="1" x14ac:dyDescent="0.3"/>
    <row r="636" ht="14.25" customHeight="1" x14ac:dyDescent="0.3"/>
    <row r="637" ht="14.25" customHeight="1" x14ac:dyDescent="0.3"/>
    <row r="638" ht="14.25" customHeight="1" x14ac:dyDescent="0.3"/>
    <row r="639" ht="14.25" customHeight="1" x14ac:dyDescent="0.3"/>
    <row r="640" ht="14.25" customHeight="1" x14ac:dyDescent="0.3"/>
    <row r="641" ht="14.25" customHeight="1" x14ac:dyDescent="0.3"/>
    <row r="642" ht="14.25" customHeight="1" x14ac:dyDescent="0.3"/>
    <row r="643" ht="14.25" customHeight="1" x14ac:dyDescent="0.3"/>
    <row r="644" ht="14.25" customHeight="1" x14ac:dyDescent="0.3"/>
    <row r="645" ht="14.25" customHeight="1" x14ac:dyDescent="0.3"/>
    <row r="646" ht="14.25" customHeight="1" x14ac:dyDescent="0.3"/>
    <row r="647" ht="14.25" customHeight="1" x14ac:dyDescent="0.3"/>
    <row r="648" ht="14.25" customHeight="1" x14ac:dyDescent="0.3"/>
    <row r="649" ht="14.25" customHeight="1" x14ac:dyDescent="0.3"/>
    <row r="650" ht="14.25" customHeight="1" x14ac:dyDescent="0.3"/>
    <row r="651" ht="14.25" customHeight="1" x14ac:dyDescent="0.3"/>
    <row r="652" ht="14.25" customHeight="1" x14ac:dyDescent="0.3"/>
    <row r="653" ht="14.25" customHeight="1" x14ac:dyDescent="0.3"/>
    <row r="654" ht="14.25" customHeight="1" x14ac:dyDescent="0.3"/>
    <row r="655" ht="14.25" customHeight="1" x14ac:dyDescent="0.3"/>
    <row r="656" ht="14.25" customHeight="1" x14ac:dyDescent="0.3"/>
    <row r="657" ht="14.25" customHeight="1" x14ac:dyDescent="0.3"/>
    <row r="658" ht="14.25" customHeight="1" x14ac:dyDescent="0.3"/>
    <row r="659" ht="14.25" customHeight="1" x14ac:dyDescent="0.3"/>
    <row r="660" ht="14.25" customHeight="1" x14ac:dyDescent="0.3"/>
    <row r="661" ht="14.25" customHeight="1" x14ac:dyDescent="0.3"/>
    <row r="662" ht="14.25" customHeight="1" x14ac:dyDescent="0.3"/>
    <row r="663" ht="14.25" customHeight="1" x14ac:dyDescent="0.3"/>
    <row r="664" ht="14.25" customHeight="1" x14ac:dyDescent="0.3"/>
    <row r="665" ht="14.25" customHeight="1" x14ac:dyDescent="0.3"/>
    <row r="666" ht="14.25" customHeight="1" x14ac:dyDescent="0.3"/>
    <row r="667" ht="14.25" customHeight="1" x14ac:dyDescent="0.3"/>
    <row r="668" ht="14.25" customHeight="1" x14ac:dyDescent="0.3"/>
    <row r="669" ht="14.25" customHeight="1" x14ac:dyDescent="0.3"/>
    <row r="670" ht="14.25" customHeight="1" x14ac:dyDescent="0.3"/>
    <row r="671" ht="14.25" customHeight="1" x14ac:dyDescent="0.3"/>
    <row r="672" ht="14.25" customHeight="1" x14ac:dyDescent="0.3"/>
    <row r="673" ht="14.25" customHeight="1" x14ac:dyDescent="0.3"/>
    <row r="674" ht="14.25" customHeight="1" x14ac:dyDescent="0.3"/>
    <row r="675" ht="14.25" customHeight="1" x14ac:dyDescent="0.3"/>
    <row r="676" ht="14.25" customHeight="1" x14ac:dyDescent="0.3"/>
    <row r="677" ht="14.25" customHeight="1" x14ac:dyDescent="0.3"/>
    <row r="678" ht="14.25" customHeight="1" x14ac:dyDescent="0.3"/>
    <row r="679" ht="14.25" customHeight="1" x14ac:dyDescent="0.3"/>
    <row r="680" ht="14.25" customHeight="1" x14ac:dyDescent="0.3"/>
    <row r="681" ht="14.25" customHeight="1" x14ac:dyDescent="0.3"/>
    <row r="682" ht="14.25" customHeight="1" x14ac:dyDescent="0.3"/>
    <row r="683" ht="14.25" customHeight="1" x14ac:dyDescent="0.3"/>
    <row r="684" ht="14.25" customHeight="1" x14ac:dyDescent="0.3"/>
    <row r="685" ht="14.25" customHeight="1" x14ac:dyDescent="0.3"/>
    <row r="686" ht="14.25" customHeight="1" x14ac:dyDescent="0.3"/>
    <row r="687" ht="14.25" customHeight="1" x14ac:dyDescent="0.3"/>
    <row r="688" ht="14.25" customHeight="1" x14ac:dyDescent="0.3"/>
    <row r="689" ht="14.25" customHeight="1" x14ac:dyDescent="0.3"/>
    <row r="690" ht="14.25" customHeight="1" x14ac:dyDescent="0.3"/>
    <row r="691" ht="14.25" customHeight="1" x14ac:dyDescent="0.3"/>
    <row r="692" ht="14.25" customHeight="1" x14ac:dyDescent="0.3"/>
    <row r="693" ht="14.25" customHeight="1" x14ac:dyDescent="0.3"/>
    <row r="694" ht="14.25" customHeight="1" x14ac:dyDescent="0.3"/>
    <row r="695" ht="14.25" customHeight="1" x14ac:dyDescent="0.3"/>
    <row r="696" ht="14.25" customHeight="1" x14ac:dyDescent="0.3"/>
    <row r="697" ht="14.25" customHeight="1" x14ac:dyDescent="0.3"/>
    <row r="698" ht="14.25" customHeight="1" x14ac:dyDescent="0.3"/>
    <row r="699" ht="14.25" customHeight="1" x14ac:dyDescent="0.3"/>
    <row r="700" ht="14.25" customHeight="1" x14ac:dyDescent="0.3"/>
    <row r="701" ht="14.25" customHeight="1" x14ac:dyDescent="0.3"/>
    <row r="702" ht="14.25" customHeight="1" x14ac:dyDescent="0.3"/>
    <row r="703" ht="14.25" customHeight="1" x14ac:dyDescent="0.3"/>
    <row r="704" ht="14.25" customHeight="1" x14ac:dyDescent="0.3"/>
    <row r="705" ht="14.25" customHeight="1" x14ac:dyDescent="0.3"/>
    <row r="706" ht="14.25" customHeight="1" x14ac:dyDescent="0.3"/>
    <row r="707" ht="14.25" customHeight="1" x14ac:dyDescent="0.3"/>
    <row r="708" ht="14.25" customHeight="1" x14ac:dyDescent="0.3"/>
    <row r="709" ht="14.25" customHeight="1" x14ac:dyDescent="0.3"/>
    <row r="710" ht="14.25" customHeight="1" x14ac:dyDescent="0.3"/>
    <row r="711" ht="14.25" customHeight="1" x14ac:dyDescent="0.3"/>
    <row r="712" ht="14.25" customHeight="1" x14ac:dyDescent="0.3"/>
    <row r="713" ht="14.25" customHeight="1" x14ac:dyDescent="0.3"/>
    <row r="714" ht="14.25" customHeight="1" x14ac:dyDescent="0.3"/>
    <row r="715" ht="14.25" customHeight="1" x14ac:dyDescent="0.3"/>
    <row r="716" ht="14.25" customHeight="1" x14ac:dyDescent="0.3"/>
    <row r="717" ht="14.25" customHeight="1" x14ac:dyDescent="0.3"/>
    <row r="718" ht="14.25" customHeight="1" x14ac:dyDescent="0.3"/>
    <row r="719" ht="14.25" customHeight="1" x14ac:dyDescent="0.3"/>
    <row r="720" ht="14.25" customHeight="1" x14ac:dyDescent="0.3"/>
    <row r="721" ht="14.25" customHeight="1" x14ac:dyDescent="0.3"/>
    <row r="722" ht="14.25" customHeight="1" x14ac:dyDescent="0.3"/>
    <row r="723" ht="14.25" customHeight="1" x14ac:dyDescent="0.3"/>
    <row r="724" ht="14.25" customHeight="1" x14ac:dyDescent="0.3"/>
    <row r="725" ht="14.25" customHeight="1" x14ac:dyDescent="0.3"/>
    <row r="726" ht="14.25" customHeight="1" x14ac:dyDescent="0.3"/>
    <row r="727" ht="14.25" customHeight="1" x14ac:dyDescent="0.3"/>
    <row r="728" ht="14.25" customHeight="1" x14ac:dyDescent="0.3"/>
    <row r="729" ht="14.25" customHeight="1" x14ac:dyDescent="0.3"/>
    <row r="730" ht="14.25" customHeight="1" x14ac:dyDescent="0.3"/>
    <row r="731" ht="14.25" customHeight="1" x14ac:dyDescent="0.3"/>
    <row r="732" ht="14.25" customHeight="1" x14ac:dyDescent="0.3"/>
    <row r="733" ht="14.25" customHeight="1" x14ac:dyDescent="0.3"/>
    <row r="734" ht="14.25" customHeight="1" x14ac:dyDescent="0.3"/>
    <row r="735" ht="14.25" customHeight="1" x14ac:dyDescent="0.3"/>
    <row r="736" ht="14.25" customHeight="1" x14ac:dyDescent="0.3"/>
    <row r="737" ht="14.25" customHeight="1" x14ac:dyDescent="0.3"/>
    <row r="738" ht="14.25" customHeight="1" x14ac:dyDescent="0.3"/>
    <row r="739" ht="14.25" customHeight="1" x14ac:dyDescent="0.3"/>
    <row r="740" ht="14.25" customHeight="1" x14ac:dyDescent="0.3"/>
    <row r="741" ht="14.25" customHeight="1" x14ac:dyDescent="0.3"/>
    <row r="742" ht="14.25" customHeight="1" x14ac:dyDescent="0.3"/>
    <row r="743" ht="14.25" customHeight="1" x14ac:dyDescent="0.3"/>
    <row r="744" ht="14.25" customHeight="1" x14ac:dyDescent="0.3"/>
    <row r="745" ht="14.25" customHeight="1" x14ac:dyDescent="0.3"/>
    <row r="746" ht="14.25" customHeight="1" x14ac:dyDescent="0.3"/>
    <row r="747" ht="14.25" customHeight="1" x14ac:dyDescent="0.3"/>
    <row r="748" ht="14.25" customHeight="1" x14ac:dyDescent="0.3"/>
    <row r="749" ht="14.25" customHeight="1" x14ac:dyDescent="0.3"/>
    <row r="750" ht="14.25" customHeight="1" x14ac:dyDescent="0.3"/>
    <row r="751" ht="14.25" customHeight="1" x14ac:dyDescent="0.3"/>
    <row r="752" ht="14.25" customHeight="1" x14ac:dyDescent="0.3"/>
    <row r="753" ht="14.25" customHeight="1" x14ac:dyDescent="0.3"/>
    <row r="754" ht="14.25" customHeight="1" x14ac:dyDescent="0.3"/>
    <row r="755" ht="14.25" customHeight="1" x14ac:dyDescent="0.3"/>
    <row r="756" ht="14.25" customHeight="1" x14ac:dyDescent="0.3"/>
    <row r="757" ht="14.25" customHeight="1" x14ac:dyDescent="0.3"/>
    <row r="758" ht="14.25" customHeight="1" x14ac:dyDescent="0.3"/>
    <row r="759" ht="14.25" customHeight="1" x14ac:dyDescent="0.3"/>
    <row r="760" ht="14.25" customHeight="1" x14ac:dyDescent="0.3"/>
    <row r="761" ht="14.25" customHeight="1" x14ac:dyDescent="0.3"/>
    <row r="762" ht="14.25" customHeight="1" x14ac:dyDescent="0.3"/>
    <row r="763" ht="14.25" customHeight="1" x14ac:dyDescent="0.3"/>
    <row r="764" ht="14.25" customHeight="1" x14ac:dyDescent="0.3"/>
    <row r="765" ht="14.25" customHeight="1" x14ac:dyDescent="0.3"/>
    <row r="766" ht="14.25" customHeight="1" x14ac:dyDescent="0.3"/>
    <row r="767" ht="14.25" customHeight="1" x14ac:dyDescent="0.3"/>
    <row r="768" ht="14.25" customHeight="1" x14ac:dyDescent="0.3"/>
    <row r="769" ht="14.25" customHeight="1" x14ac:dyDescent="0.3"/>
    <row r="770" ht="14.25" customHeight="1" x14ac:dyDescent="0.3"/>
    <row r="771" ht="14.25" customHeight="1" x14ac:dyDescent="0.3"/>
    <row r="772" ht="14.25" customHeight="1" x14ac:dyDescent="0.3"/>
    <row r="773" ht="14.25" customHeight="1" x14ac:dyDescent="0.3"/>
    <row r="774" ht="14.25" customHeight="1" x14ac:dyDescent="0.3"/>
    <row r="775" ht="14.25" customHeight="1" x14ac:dyDescent="0.3"/>
    <row r="776" ht="14.25" customHeight="1" x14ac:dyDescent="0.3"/>
    <row r="777" ht="14.25" customHeight="1" x14ac:dyDescent="0.3"/>
    <row r="778" ht="14.25" customHeight="1" x14ac:dyDescent="0.3"/>
    <row r="779" ht="14.25" customHeight="1" x14ac:dyDescent="0.3"/>
    <row r="780" ht="14.25" customHeight="1" x14ac:dyDescent="0.3"/>
    <row r="781" ht="14.25" customHeight="1" x14ac:dyDescent="0.3"/>
    <row r="782" ht="14.25" customHeight="1" x14ac:dyDescent="0.3"/>
    <row r="783" ht="14.25" customHeight="1" x14ac:dyDescent="0.3"/>
    <row r="784" ht="14.25" customHeight="1" x14ac:dyDescent="0.3"/>
    <row r="785" ht="14.25" customHeight="1" x14ac:dyDescent="0.3"/>
    <row r="786" ht="14.25" customHeight="1" x14ac:dyDescent="0.3"/>
    <row r="787" ht="14.25" customHeight="1" x14ac:dyDescent="0.3"/>
    <row r="788" ht="14.25" customHeight="1" x14ac:dyDescent="0.3"/>
    <row r="789" ht="14.25" customHeight="1" x14ac:dyDescent="0.3"/>
    <row r="790" ht="14.25" customHeight="1" x14ac:dyDescent="0.3"/>
    <row r="791" ht="14.25" customHeight="1" x14ac:dyDescent="0.3"/>
    <row r="792" ht="14.25" customHeight="1" x14ac:dyDescent="0.3"/>
    <row r="793" ht="14.25" customHeight="1" x14ac:dyDescent="0.3"/>
    <row r="794" ht="14.25" customHeight="1" x14ac:dyDescent="0.3"/>
    <row r="795" ht="14.25" customHeight="1" x14ac:dyDescent="0.3"/>
    <row r="796" ht="14.25" customHeight="1" x14ac:dyDescent="0.3"/>
    <row r="797" ht="14.25" customHeight="1" x14ac:dyDescent="0.3"/>
    <row r="798" ht="14.25" customHeight="1" x14ac:dyDescent="0.3"/>
    <row r="799" ht="14.25" customHeight="1" x14ac:dyDescent="0.3"/>
    <row r="800" ht="14.25" customHeight="1" x14ac:dyDescent="0.3"/>
    <row r="801" ht="14.25" customHeight="1" x14ac:dyDescent="0.3"/>
    <row r="802" ht="14.25" customHeight="1" x14ac:dyDescent="0.3"/>
    <row r="803" ht="14.25" customHeight="1" x14ac:dyDescent="0.3"/>
    <row r="804" ht="14.25" customHeight="1" x14ac:dyDescent="0.3"/>
    <row r="805" ht="14.25" customHeight="1" x14ac:dyDescent="0.3"/>
    <row r="806" ht="14.25" customHeight="1" x14ac:dyDescent="0.3"/>
    <row r="807" ht="14.25" customHeight="1" x14ac:dyDescent="0.3"/>
    <row r="808" ht="14.25" customHeight="1" x14ac:dyDescent="0.3"/>
    <row r="809" ht="14.25" customHeight="1" x14ac:dyDescent="0.3"/>
    <row r="810" ht="14.25" customHeight="1" x14ac:dyDescent="0.3"/>
    <row r="811" ht="14.25" customHeight="1" x14ac:dyDescent="0.3"/>
    <row r="812" ht="14.25" customHeight="1" x14ac:dyDescent="0.3"/>
    <row r="813" ht="14.25" customHeight="1" x14ac:dyDescent="0.3"/>
    <row r="814" ht="14.25" customHeight="1" x14ac:dyDescent="0.3"/>
    <row r="815" ht="14.25" customHeight="1" x14ac:dyDescent="0.3"/>
    <row r="816" ht="14.25" customHeight="1" x14ac:dyDescent="0.3"/>
    <row r="817" ht="14.25" customHeight="1" x14ac:dyDescent="0.3"/>
    <row r="818" ht="14.25" customHeight="1" x14ac:dyDescent="0.3"/>
    <row r="819" ht="14.25" customHeight="1" x14ac:dyDescent="0.3"/>
    <row r="820" ht="14.25" customHeight="1" x14ac:dyDescent="0.3"/>
    <row r="821" ht="14.25" customHeight="1" x14ac:dyDescent="0.3"/>
    <row r="822" ht="14.25" customHeight="1" x14ac:dyDescent="0.3"/>
    <row r="823" ht="14.25" customHeight="1" x14ac:dyDescent="0.3"/>
    <row r="824" ht="14.25" customHeight="1" x14ac:dyDescent="0.3"/>
    <row r="825" ht="14.25" customHeight="1" x14ac:dyDescent="0.3"/>
    <row r="826" ht="14.25" customHeight="1" x14ac:dyDescent="0.3"/>
    <row r="827" ht="14.25" customHeight="1" x14ac:dyDescent="0.3"/>
    <row r="828" ht="14.25" customHeight="1" x14ac:dyDescent="0.3"/>
    <row r="829" ht="14.25" customHeight="1" x14ac:dyDescent="0.3"/>
    <row r="830" ht="14.25" customHeight="1" x14ac:dyDescent="0.3"/>
    <row r="831" ht="14.25" customHeight="1" x14ac:dyDescent="0.3"/>
    <row r="832" ht="14.25" customHeight="1" x14ac:dyDescent="0.3"/>
    <row r="833" ht="14.25" customHeight="1" x14ac:dyDescent="0.3"/>
    <row r="834" ht="14.25" customHeight="1" x14ac:dyDescent="0.3"/>
    <row r="835" ht="14.25" customHeight="1" x14ac:dyDescent="0.3"/>
    <row r="836" ht="14.25" customHeight="1" x14ac:dyDescent="0.3"/>
    <row r="837" ht="14.25" customHeight="1" x14ac:dyDescent="0.3"/>
    <row r="838" ht="14.25" customHeight="1" x14ac:dyDescent="0.3"/>
    <row r="839" ht="14.25" customHeight="1" x14ac:dyDescent="0.3"/>
    <row r="840" ht="14.25" customHeight="1" x14ac:dyDescent="0.3"/>
    <row r="841" ht="14.25" customHeight="1" x14ac:dyDescent="0.3"/>
    <row r="842" ht="14.25" customHeight="1" x14ac:dyDescent="0.3"/>
    <row r="843" ht="14.25" customHeight="1" x14ac:dyDescent="0.3"/>
    <row r="844" ht="14.25" customHeight="1" x14ac:dyDescent="0.3"/>
    <row r="845" ht="14.25" customHeight="1" x14ac:dyDescent="0.3"/>
    <row r="846" ht="14.25" customHeight="1" x14ac:dyDescent="0.3"/>
    <row r="847" ht="14.25" customHeight="1" x14ac:dyDescent="0.3"/>
    <row r="848" ht="14.25" customHeight="1" x14ac:dyDescent="0.3"/>
    <row r="849" ht="14.25" customHeight="1" x14ac:dyDescent="0.3"/>
    <row r="850" ht="14.25" customHeight="1" x14ac:dyDescent="0.3"/>
    <row r="851" ht="14.25" customHeight="1" x14ac:dyDescent="0.3"/>
    <row r="852" ht="14.25" customHeight="1" x14ac:dyDescent="0.3"/>
    <row r="853" ht="14.25" customHeight="1" x14ac:dyDescent="0.3"/>
    <row r="854" ht="14.25" customHeight="1" x14ac:dyDescent="0.3"/>
    <row r="855" ht="14.25" customHeight="1" x14ac:dyDescent="0.3"/>
    <row r="856" ht="14.25" customHeight="1" x14ac:dyDescent="0.3"/>
    <row r="857" ht="14.25" customHeight="1" x14ac:dyDescent="0.3"/>
    <row r="858" ht="14.25" customHeight="1" x14ac:dyDescent="0.3"/>
    <row r="859" ht="14.25" customHeight="1" x14ac:dyDescent="0.3"/>
    <row r="860" ht="14.25" customHeight="1" x14ac:dyDescent="0.3"/>
    <row r="861" ht="14.25" customHeight="1" x14ac:dyDescent="0.3"/>
    <row r="862" ht="14.25" customHeight="1" x14ac:dyDescent="0.3"/>
    <row r="863" ht="14.25" customHeight="1" x14ac:dyDescent="0.3"/>
    <row r="864" ht="14.25" customHeight="1" x14ac:dyDescent="0.3"/>
    <row r="865" ht="14.25" customHeight="1" x14ac:dyDescent="0.3"/>
    <row r="866" ht="14.25" customHeight="1" x14ac:dyDescent="0.3"/>
    <row r="867" ht="14.25" customHeight="1" x14ac:dyDescent="0.3"/>
    <row r="868" ht="14.25" customHeight="1" x14ac:dyDescent="0.3"/>
    <row r="869" ht="14.25" customHeight="1" x14ac:dyDescent="0.3"/>
    <row r="870" ht="14.25" customHeight="1" x14ac:dyDescent="0.3"/>
    <row r="871" ht="14.25" customHeight="1" x14ac:dyDescent="0.3"/>
    <row r="872" ht="14.25" customHeight="1" x14ac:dyDescent="0.3"/>
    <row r="873" ht="14.25" customHeight="1" x14ac:dyDescent="0.3"/>
    <row r="874" ht="14.25" customHeight="1" x14ac:dyDescent="0.3"/>
    <row r="875" ht="14.25" customHeight="1" x14ac:dyDescent="0.3"/>
    <row r="876" ht="14.25" customHeight="1" x14ac:dyDescent="0.3"/>
    <row r="877" ht="14.25" customHeight="1" x14ac:dyDescent="0.3"/>
    <row r="878" ht="14.25" customHeight="1" x14ac:dyDescent="0.3"/>
    <row r="879" ht="14.25" customHeight="1" x14ac:dyDescent="0.3"/>
    <row r="880" ht="14.25" customHeight="1" x14ac:dyDescent="0.3"/>
    <row r="881" ht="14.25" customHeight="1" x14ac:dyDescent="0.3"/>
    <row r="882" ht="14.25" customHeight="1" x14ac:dyDescent="0.3"/>
    <row r="883" ht="14.25" customHeight="1" x14ac:dyDescent="0.3"/>
    <row r="884" ht="14.25" customHeight="1" x14ac:dyDescent="0.3"/>
    <row r="885" ht="14.25" customHeight="1" x14ac:dyDescent="0.3"/>
    <row r="886" ht="14.25" customHeight="1" x14ac:dyDescent="0.3"/>
    <row r="887" ht="14.25" customHeight="1" x14ac:dyDescent="0.3"/>
    <row r="888" ht="14.25" customHeight="1" x14ac:dyDescent="0.3"/>
    <row r="889" ht="14.25" customHeight="1" x14ac:dyDescent="0.3"/>
    <row r="890" ht="14.25" customHeight="1" x14ac:dyDescent="0.3"/>
    <row r="891" ht="14.25" customHeight="1" x14ac:dyDescent="0.3"/>
    <row r="892" ht="14.25" customHeight="1" x14ac:dyDescent="0.3"/>
    <row r="893" ht="14.25" customHeight="1" x14ac:dyDescent="0.3"/>
    <row r="894" ht="14.25" customHeight="1" x14ac:dyDescent="0.3"/>
    <row r="895" ht="14.25" customHeight="1" x14ac:dyDescent="0.3"/>
    <row r="896" ht="14.25" customHeight="1" x14ac:dyDescent="0.3"/>
    <row r="897" ht="14.25" customHeight="1" x14ac:dyDescent="0.3"/>
    <row r="898" ht="14.25" customHeight="1" x14ac:dyDescent="0.3"/>
    <row r="899" ht="14.25" customHeight="1" x14ac:dyDescent="0.3"/>
    <row r="900" ht="14.25" customHeight="1" x14ac:dyDescent="0.3"/>
    <row r="901" ht="14.25" customHeight="1" x14ac:dyDescent="0.3"/>
    <row r="902" ht="14.25" customHeight="1" x14ac:dyDescent="0.3"/>
    <row r="903" ht="14.25" customHeight="1" x14ac:dyDescent="0.3"/>
    <row r="904" ht="14.25" customHeight="1" x14ac:dyDescent="0.3"/>
    <row r="905" ht="14.25" customHeight="1" x14ac:dyDescent="0.3"/>
    <row r="906" ht="14.25" customHeight="1" x14ac:dyDescent="0.3"/>
    <row r="907" ht="14.25" customHeight="1" x14ac:dyDescent="0.3"/>
    <row r="908" ht="14.25" customHeight="1" x14ac:dyDescent="0.3"/>
    <row r="909" ht="14.25" customHeight="1" x14ac:dyDescent="0.3"/>
    <row r="910" ht="14.25" customHeight="1" x14ac:dyDescent="0.3"/>
    <row r="911" ht="14.25" customHeight="1" x14ac:dyDescent="0.3"/>
    <row r="912" ht="14.25" customHeight="1" x14ac:dyDescent="0.3"/>
    <row r="913" ht="14.25" customHeight="1" x14ac:dyDescent="0.3"/>
    <row r="914" ht="14.25" customHeight="1" x14ac:dyDescent="0.3"/>
    <row r="915" ht="14.25" customHeight="1" x14ac:dyDescent="0.3"/>
    <row r="916" ht="14.25" customHeight="1" x14ac:dyDescent="0.3"/>
    <row r="917" ht="14.25" customHeight="1" x14ac:dyDescent="0.3"/>
    <row r="918" ht="14.25" customHeight="1" x14ac:dyDescent="0.3"/>
    <row r="919" ht="14.25" customHeight="1" x14ac:dyDescent="0.3"/>
    <row r="920" ht="14.25" customHeight="1" x14ac:dyDescent="0.3"/>
    <row r="921" ht="14.25" customHeight="1" x14ac:dyDescent="0.3"/>
    <row r="922" ht="14.25" customHeight="1" x14ac:dyDescent="0.3"/>
    <row r="923" ht="14.25" customHeight="1" x14ac:dyDescent="0.3"/>
    <row r="924" ht="14.25" customHeight="1" x14ac:dyDescent="0.3"/>
    <row r="925" ht="14.25" customHeight="1" x14ac:dyDescent="0.3"/>
    <row r="926" ht="14.25" customHeight="1" x14ac:dyDescent="0.3"/>
    <row r="927" ht="14.25" customHeight="1" x14ac:dyDescent="0.3"/>
    <row r="928" ht="14.25" customHeight="1" x14ac:dyDescent="0.3"/>
    <row r="929" ht="14.25" customHeight="1" x14ac:dyDescent="0.3"/>
    <row r="930" ht="14.25" customHeight="1" x14ac:dyDescent="0.3"/>
    <row r="931" ht="14.25" customHeight="1" x14ac:dyDescent="0.3"/>
    <row r="932" ht="14.25" customHeight="1" x14ac:dyDescent="0.3"/>
    <row r="933" ht="14.25" customHeight="1" x14ac:dyDescent="0.3"/>
    <row r="934" ht="14.25" customHeight="1" x14ac:dyDescent="0.3"/>
    <row r="935" ht="14.25" customHeight="1" x14ac:dyDescent="0.3"/>
    <row r="936" ht="14.25" customHeight="1" x14ac:dyDescent="0.3"/>
    <row r="937" ht="14.25" customHeight="1" x14ac:dyDescent="0.3"/>
    <row r="938" ht="14.25" customHeight="1" x14ac:dyDescent="0.3"/>
    <row r="939" ht="14.25" customHeight="1" x14ac:dyDescent="0.3"/>
    <row r="940" ht="14.25" customHeight="1" x14ac:dyDescent="0.3"/>
    <row r="941" ht="14.25" customHeight="1" x14ac:dyDescent="0.3"/>
    <row r="942" ht="14.25" customHeight="1" x14ac:dyDescent="0.3"/>
    <row r="943" ht="14.25" customHeight="1" x14ac:dyDescent="0.3"/>
    <row r="944" ht="14.25" customHeight="1" x14ac:dyDescent="0.3"/>
    <row r="945" ht="14.25" customHeight="1" x14ac:dyDescent="0.3"/>
    <row r="946" ht="14.25" customHeight="1" x14ac:dyDescent="0.3"/>
    <row r="947" ht="14.25" customHeight="1" x14ac:dyDescent="0.3"/>
    <row r="948" ht="14.25" customHeight="1" x14ac:dyDescent="0.3"/>
    <row r="949" ht="14.25" customHeight="1" x14ac:dyDescent="0.3"/>
    <row r="950" ht="14.25" customHeight="1" x14ac:dyDescent="0.3"/>
    <row r="951" ht="14.25" customHeight="1" x14ac:dyDescent="0.3"/>
    <row r="952" ht="14.25" customHeight="1" x14ac:dyDescent="0.3"/>
    <row r="953" ht="14.25" customHeight="1" x14ac:dyDescent="0.3"/>
    <row r="954" ht="14.25" customHeight="1" x14ac:dyDescent="0.3"/>
    <row r="955" ht="14.25" customHeight="1" x14ac:dyDescent="0.3"/>
    <row r="956" ht="14.25" customHeight="1" x14ac:dyDescent="0.3"/>
    <row r="957" ht="14.25" customHeight="1" x14ac:dyDescent="0.3"/>
    <row r="958" ht="14.25" customHeight="1" x14ac:dyDescent="0.3"/>
    <row r="959" ht="14.25" customHeight="1" x14ac:dyDescent="0.3"/>
    <row r="960" ht="14.25" customHeight="1" x14ac:dyDescent="0.3"/>
    <row r="961" ht="14.25" customHeight="1" x14ac:dyDescent="0.3"/>
    <row r="962" ht="14.25" customHeight="1" x14ac:dyDescent="0.3"/>
    <row r="963" ht="14.25" customHeight="1" x14ac:dyDescent="0.3"/>
    <row r="964" ht="14.25" customHeight="1" x14ac:dyDescent="0.3"/>
    <row r="965" ht="14.25" customHeight="1" x14ac:dyDescent="0.3"/>
    <row r="966" ht="14.25" customHeight="1" x14ac:dyDescent="0.3"/>
    <row r="967" ht="14.25" customHeight="1" x14ac:dyDescent="0.3"/>
    <row r="968" ht="14.25" customHeight="1" x14ac:dyDescent="0.3"/>
    <row r="969" ht="14.25" customHeight="1" x14ac:dyDescent="0.3"/>
    <row r="970" ht="14.25" customHeight="1" x14ac:dyDescent="0.3"/>
    <row r="971" ht="14.25" customHeight="1" x14ac:dyDescent="0.3"/>
    <row r="972" ht="14.25" customHeight="1" x14ac:dyDescent="0.3"/>
    <row r="973" ht="14.25" customHeight="1" x14ac:dyDescent="0.3"/>
    <row r="974" ht="14.25" customHeight="1" x14ac:dyDescent="0.3"/>
    <row r="975" ht="14.25" customHeight="1" x14ac:dyDescent="0.3"/>
    <row r="976" ht="14.25" customHeight="1" x14ac:dyDescent="0.3"/>
    <row r="977" ht="14.25" customHeight="1" x14ac:dyDescent="0.3"/>
    <row r="978" ht="14.25" customHeight="1" x14ac:dyDescent="0.3"/>
    <row r="979" ht="14.25" customHeight="1" x14ac:dyDescent="0.3"/>
    <row r="980" ht="14.25" customHeight="1" x14ac:dyDescent="0.3"/>
    <row r="981" ht="14.25" customHeight="1" x14ac:dyDescent="0.3"/>
    <row r="982" ht="14.25" customHeight="1" x14ac:dyDescent="0.3"/>
    <row r="983" ht="14.25" customHeight="1" x14ac:dyDescent="0.3"/>
    <row r="984" ht="14.25" customHeight="1" x14ac:dyDescent="0.3"/>
    <row r="985" ht="14.25" customHeight="1" x14ac:dyDescent="0.3"/>
    <row r="986" ht="14.25" customHeight="1" x14ac:dyDescent="0.3"/>
    <row r="987" ht="14.25" customHeight="1" x14ac:dyDescent="0.3"/>
    <row r="988" ht="14.25" customHeight="1" x14ac:dyDescent="0.3"/>
    <row r="989" ht="14.25" customHeight="1" x14ac:dyDescent="0.3"/>
    <row r="990" ht="14.25" customHeight="1" x14ac:dyDescent="0.3"/>
    <row r="991" ht="14.25" customHeight="1" x14ac:dyDescent="0.3"/>
    <row r="992" ht="14.25" customHeight="1" x14ac:dyDescent="0.3"/>
    <row r="993" ht="14.25" customHeight="1" x14ac:dyDescent="0.3"/>
    <row r="994" ht="14.25" customHeight="1" x14ac:dyDescent="0.3"/>
    <row r="995" ht="14.25" customHeight="1" x14ac:dyDescent="0.3"/>
    <row r="996" ht="14.25" customHeight="1" x14ac:dyDescent="0.3"/>
    <row r="997" ht="14.25" customHeight="1" x14ac:dyDescent="0.3"/>
    <row r="998" ht="14.25" customHeight="1" x14ac:dyDescent="0.3"/>
    <row r="999" ht="14.25" customHeight="1" x14ac:dyDescent="0.3"/>
    <row r="1000" ht="14.25" customHeight="1" x14ac:dyDescent="0.3"/>
  </sheetData>
  <sheetProtection algorithmName="SHA-512" hashValue="ACwird6A6gVbvPpDnYkVm8pGI1zecSoHzPX+fvlyGNez1KsHuPkwctrrjdiJtKPaNt8ZC64H6gK4gl20sRTpUQ==" saltValue="u/WvTm6T0WhnoRptrn60Dg==" spinCount="100000" sheet="1" objects="1" scenarios="1"/>
  <pageMargins left="0.7" right="0.7" top="0.75" bottom="0.75" header="0" footer="0"/>
  <pageSetup orientation="landscape"/>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0944bdc0-f8c1-4881-9c19-ba3e66f45622" xsi:nil="true"/>
    <lcf76f155ced4ddcb4097134ff3c332f xmlns="50650e5b-1f51-4418-843b-35c798907f33">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E5E6276F6E6914CB55C22DA42479339" ma:contentTypeVersion="16" ma:contentTypeDescription="Crée un document." ma:contentTypeScope="" ma:versionID="61af3cfccf3c85a38682a23cfacbca77">
  <xsd:schema xmlns:xsd="http://www.w3.org/2001/XMLSchema" xmlns:xs="http://www.w3.org/2001/XMLSchema" xmlns:p="http://schemas.microsoft.com/office/2006/metadata/properties" xmlns:ns2="50650e5b-1f51-4418-843b-35c798907f33" xmlns:ns3="0944bdc0-f8c1-4881-9c19-ba3e66f45622" targetNamespace="http://schemas.microsoft.com/office/2006/metadata/properties" ma:root="true" ma:fieldsID="cf311efc5935ae532febb25ef2af66d5" ns2:_="" ns3:_="">
    <xsd:import namespace="50650e5b-1f51-4418-843b-35c798907f33"/>
    <xsd:import namespace="0944bdc0-f8c1-4881-9c19-ba3e66f4562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DateTaken" minOccurs="0"/>
                <xsd:element ref="ns2:MediaServiceLocation" minOccurs="0"/>
                <xsd:element ref="ns2:MediaServiceOCR" minOccurs="0"/>
                <xsd:element ref="ns2:MediaServiceAutoKeyPoints" minOccurs="0"/>
                <xsd:element ref="ns2:MediaServiceKeyPoints" minOccurs="0"/>
                <xsd:element ref="ns2:lcf76f155ced4ddcb4097134ff3c332f" minOccurs="0"/>
                <xsd:element ref="ns3:TaxCatchAll"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0650e5b-1f51-4418-843b-35c798907f3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lcf76f155ced4ddcb4097134ff3c332f" ma:index="21" nillable="true" ma:taxonomy="true" ma:internalName="lcf76f155ced4ddcb4097134ff3c332f" ma:taxonomyFieldName="MediaServiceImageTags" ma:displayName="Balises d’images" ma:readOnly="false" ma:fieldId="{5cf76f15-5ced-4ddc-b409-7134ff3c332f}" ma:taxonomyMulti="true" ma:sspId="a02b7a7e-f853-438c-a213-abe7971536d1" ma:termSetId="09814cd3-568e-fe90-9814-8d621ff8fb84" ma:anchorId="fba54fb3-c3e1-fe81-a776-ca4b69148c4d" ma:open="true" ma:isKeyword="false">
      <xsd:complexType>
        <xsd:sequence>
          <xsd:element ref="pc:Terms" minOccurs="0" maxOccurs="1"/>
        </xsd:sequence>
      </xsd:complexType>
    </xsd:element>
    <xsd:element name="MediaLengthInSeconds" ma:index="23"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944bdc0-f8c1-4881-9c19-ba3e66f45622" elementFormDefault="qualified">
    <xsd:import namespace="http://schemas.microsoft.com/office/2006/documentManagement/types"/>
    <xsd:import namespace="http://schemas.microsoft.com/office/infopath/2007/PartnerControls"/>
    <xsd:element name="SharedWithUsers" ma:index="10"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Partagé avec détails" ma:internalName="SharedWithDetails" ma:readOnly="true">
      <xsd:simpleType>
        <xsd:restriction base="dms:Note">
          <xsd:maxLength value="255"/>
        </xsd:restriction>
      </xsd:simpleType>
    </xsd:element>
    <xsd:element name="TaxCatchAll" ma:index="22" nillable="true" ma:displayName="Taxonomy Catch All Column" ma:hidden="true" ma:list="{ddca988d-041c-48b6-a6ec-30b77609274f}" ma:internalName="TaxCatchAll" ma:showField="CatchAllData" ma:web="0944bdc0-f8c1-4881-9c19-ba3e66f4562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E5C00BA-A977-427D-B952-474BD6BDE2FB}">
  <ds:schemaRefs>
    <ds:schemaRef ds:uri="http://schemas.microsoft.com/office/2006/metadata/properties"/>
    <ds:schemaRef ds:uri="0944bdc0-f8c1-4881-9c19-ba3e66f45622"/>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50650e5b-1f51-4418-843b-35c798907f33"/>
    <ds:schemaRef ds:uri="http://www.w3.org/XML/1998/namespace"/>
    <ds:schemaRef ds:uri="http://purl.org/dc/dcmitype/"/>
  </ds:schemaRefs>
</ds:datastoreItem>
</file>

<file path=customXml/itemProps2.xml><?xml version="1.0" encoding="utf-8"?>
<ds:datastoreItem xmlns:ds="http://schemas.openxmlformats.org/officeDocument/2006/customXml" ds:itemID="{6E6881A0-B25B-4BD4-91DB-BDD47A303E86}">
  <ds:schemaRefs>
    <ds:schemaRef ds:uri="http://schemas.microsoft.com/sharepoint/v3/contenttype/forms"/>
  </ds:schemaRefs>
</ds:datastoreItem>
</file>

<file path=customXml/itemProps3.xml><?xml version="1.0" encoding="utf-8"?>
<ds:datastoreItem xmlns:ds="http://schemas.openxmlformats.org/officeDocument/2006/customXml" ds:itemID="{A61C5651-54D0-4B02-8125-C6694A2072B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1</vt:i4>
      </vt:variant>
    </vt:vector>
  </HeadingPairs>
  <TitlesOfParts>
    <vt:vector size="5" baseType="lpstr">
      <vt:lpstr>Instructions</vt:lpstr>
      <vt:lpstr>Questions et hypothèses</vt:lpstr>
      <vt:lpstr>Analyse financière préliminaire</vt:lpstr>
      <vt:lpstr>Calculs Prêts</vt:lpstr>
      <vt:lpstr>'Analyse financière préliminaire'!Zone_d_impression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 McMahon</dc:creator>
  <cp:lastModifiedBy>Charles Gagnon</cp:lastModifiedBy>
  <dcterms:created xsi:type="dcterms:W3CDTF">2019-10-08T18:16:35Z</dcterms:created>
  <dcterms:modified xsi:type="dcterms:W3CDTF">2022-09-01T19:32:17Z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0x0101008E5E6276F6E6914CB55C22DA42479339</vt:lpwstr>
  </property>
</Properties>
</file>